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activeTab="1"/>
  </bookViews>
  <sheets>
    <sheet name="Anexo I-A" sheetId="1" r:id="rId1"/>
    <sheet name="Anexo I-B" sheetId="2" r:id="rId2"/>
    <sheet name="Anexo I-C e I-D" sheetId="3" r:id="rId3"/>
    <sheet name="Anexo I-E e I-F " sheetId="4" r:id="rId4"/>
  </sheets>
  <definedNames>
    <definedName name="_1Excel_BuiltIn_Print_Area_1_1" localSheetId="1">#REF!</definedName>
    <definedName name="_1Excel_BuiltIn_Print_Area_1_1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OLE_LINK1" localSheetId="2">'Anexo I-C e I-D'!$A$4</definedName>
  </definedNames>
  <calcPr calcId="124519"/>
  <extLst>
    <ext uri="GoogleSheetsCustomDataVersion1">
      <go:sheetsCustomData xmlns:go="http://customooxmlschemas.google.com/" r:id="rId9" roundtripDataSignature="AMtx7milRDl6jCCcgxtjmrV62IO3wxs0Hg=="/>
    </ext>
  </extLst>
</workbook>
</file>

<file path=xl/calcChain.xml><?xml version="1.0" encoding="utf-8"?>
<calcChain xmlns="http://schemas.openxmlformats.org/spreadsheetml/2006/main">
  <c r="D6" i="4"/>
  <c r="D7" s="1"/>
  <c r="F15" l="1"/>
  <c r="F16" s="1"/>
  <c r="F17" s="1"/>
  <c r="E39" i="3"/>
  <c r="E38"/>
  <c r="E37"/>
  <c r="E36"/>
  <c r="D35"/>
  <c r="E35" s="1"/>
  <c r="E34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E4" s="1"/>
  <c r="C240" i="2"/>
  <c r="B239"/>
  <c r="B238"/>
  <c r="B237"/>
  <c r="B236"/>
  <c r="C196"/>
  <c r="B196"/>
  <c r="A196"/>
  <c r="B195"/>
  <c r="A195"/>
  <c r="C165"/>
  <c r="C152"/>
  <c r="C154" s="1"/>
  <c r="C133"/>
  <c r="C120"/>
  <c r="C126" s="1"/>
  <c r="C111"/>
  <c r="C110"/>
  <c r="C103"/>
  <c r="C104" s="1"/>
  <c r="C135" s="1"/>
  <c r="C95"/>
  <c r="D95" s="1"/>
  <c r="C85"/>
  <c r="C113" s="1"/>
  <c r="D113" s="1"/>
  <c r="C69"/>
  <c r="C38"/>
  <c r="C46" s="1"/>
  <c r="C322" i="1"/>
  <c r="C324" s="1"/>
  <c r="C290"/>
  <c r="C296" s="1"/>
  <c r="C283"/>
  <c r="C285" s="1"/>
  <c r="C306" s="1"/>
  <c r="C281"/>
  <c r="C280"/>
  <c r="C266"/>
  <c r="C267" s="1"/>
  <c r="C265"/>
  <c r="C255"/>
  <c r="C273" s="1"/>
  <c r="C239"/>
  <c r="C335" s="1"/>
  <c r="B238"/>
  <c r="B237"/>
  <c r="B236"/>
  <c r="B235"/>
  <c r="C208"/>
  <c r="C216" s="1"/>
  <c r="C195"/>
  <c r="B195"/>
  <c r="A195"/>
  <c r="C194"/>
  <c r="B194"/>
  <c r="A194"/>
  <c r="C69"/>
  <c r="D280" l="1"/>
  <c r="D126" i="2"/>
  <c r="C127"/>
  <c r="C128" s="1"/>
  <c r="C137" s="1"/>
  <c r="D281" i="1"/>
  <c r="D262"/>
  <c r="D250"/>
  <c r="D248"/>
  <c r="D293"/>
  <c r="D279"/>
  <c r="D282"/>
  <c r="D265"/>
  <c r="D295"/>
  <c r="C333"/>
  <c r="D284"/>
  <c r="D254"/>
  <c r="D253"/>
  <c r="D247"/>
  <c r="D292"/>
  <c r="C222"/>
  <c r="C229" s="1"/>
  <c r="C334" s="1"/>
  <c r="D291"/>
  <c r="D251"/>
  <c r="D272"/>
  <c r="D249"/>
  <c r="D294"/>
  <c r="D252"/>
  <c r="C274"/>
  <c r="C305" s="1"/>
  <c r="D273"/>
  <c r="C115" i="2"/>
  <c r="C136" s="1"/>
  <c r="C163"/>
  <c r="D121"/>
  <c r="D112"/>
  <c r="D84"/>
  <c r="D78"/>
  <c r="D77"/>
  <c r="D81"/>
  <c r="D123"/>
  <c r="D92"/>
  <c r="C52"/>
  <c r="C59" s="1"/>
  <c r="C164" s="1"/>
  <c r="D83"/>
  <c r="D125"/>
  <c r="D94"/>
  <c r="D114"/>
  <c r="D93"/>
  <c r="D122"/>
  <c r="D109"/>
  <c r="D79"/>
  <c r="D102"/>
  <c r="D82"/>
  <c r="D124"/>
  <c r="D80"/>
  <c r="D111"/>
  <c r="D266" i="1"/>
  <c r="C303"/>
  <c r="C96" i="2"/>
  <c r="D110"/>
  <c r="D115" s="1"/>
  <c r="D136" s="1"/>
  <c r="D290" i="1"/>
  <c r="D120" i="2"/>
  <c r="D264" i="1"/>
  <c r="D263"/>
  <c r="D128" i="2"/>
  <c r="D137" s="1"/>
  <c r="D267" i="1"/>
  <c r="D304" s="1"/>
  <c r="C304"/>
  <c r="D283"/>
  <c r="D296"/>
  <c r="D103" i="2"/>
  <c r="D127"/>
  <c r="C297" i="1"/>
  <c r="D297" s="1"/>
  <c r="D285" l="1"/>
  <c r="D306" s="1"/>
  <c r="C97" i="2"/>
  <c r="D96"/>
  <c r="D255" i="1"/>
  <c r="D303" s="1"/>
  <c r="D85" i="2"/>
  <c r="D133" s="1"/>
  <c r="D274" i="1"/>
  <c r="D305" s="1"/>
  <c r="D104" i="2"/>
  <c r="D135" s="1"/>
  <c r="C298" i="1"/>
  <c r="D139" i="2" l="1"/>
  <c r="C166" s="1"/>
  <c r="C167" s="1"/>
  <c r="D144" s="1"/>
  <c r="C134"/>
  <c r="C139" s="1"/>
  <c r="D97"/>
  <c r="D134" s="1"/>
  <c r="D310"/>
  <c r="C310"/>
  <c r="D298" i="1"/>
  <c r="D307" s="1"/>
  <c r="D309" s="1"/>
  <c r="C336" s="1"/>
  <c r="C337" s="1"/>
  <c r="C307"/>
  <c r="C309" s="1"/>
  <c r="D153" i="2" l="1"/>
  <c r="D151" s="1"/>
  <c r="D148"/>
  <c r="D147"/>
  <c r="D146"/>
  <c r="D152"/>
  <c r="D154" s="1"/>
  <c r="C168" s="1"/>
  <c r="C169" s="1"/>
  <c r="D314" i="1"/>
  <c r="D323" l="1"/>
  <c r="D317" s="1"/>
  <c r="D316" l="1"/>
  <c r="D318"/>
  <c r="D322"/>
  <c r="D324" s="1"/>
  <c r="C338" s="1"/>
  <c r="C339" s="1"/>
  <c r="D321"/>
</calcChain>
</file>

<file path=xl/sharedStrings.xml><?xml version="1.0" encoding="utf-8"?>
<sst xmlns="http://schemas.openxmlformats.org/spreadsheetml/2006/main" count="1058" uniqueCount="247">
  <si>
    <t>Informações Gerais</t>
  </si>
  <si>
    <t>Razão Social:</t>
  </si>
  <si>
    <t>CNPJ:</t>
  </si>
  <si>
    <t xml:space="preserve">Nº do Processo: </t>
  </si>
  <si>
    <t>Licitação nº</t>
  </si>
  <si>
    <t>Dia __/__/__ às __ : __ horas</t>
  </si>
  <si>
    <t>Endereço Comercial:</t>
  </si>
  <si>
    <t>Bairro:</t>
  </si>
  <si>
    <t>Cidade:</t>
  </si>
  <si>
    <t>Estado:</t>
  </si>
  <si>
    <t>CEP:</t>
  </si>
  <si>
    <t>Telefone:</t>
  </si>
  <si>
    <t>Celular</t>
  </si>
  <si>
    <t>Email:</t>
  </si>
  <si>
    <t>Dados Bancários (para emissão de nota de empenho):</t>
  </si>
  <si>
    <t>Representante Legal Qualificado:</t>
  </si>
  <si>
    <t>Identidade:</t>
  </si>
  <si>
    <t>Órgão Expedidor:</t>
  </si>
  <si>
    <t>CPF:</t>
  </si>
  <si>
    <t>Nacionalidade:</t>
  </si>
  <si>
    <t>Qualificação profissional na empresa:</t>
  </si>
  <si>
    <t>Estado Civil: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</si>
  <si>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</si>
  <si>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</si>
  <si>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</si>
  <si>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</si>
  <si>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</si>
  <si>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Itaborai/RJ</t>
  </si>
  <si>
    <t>C</t>
  </si>
  <si>
    <t>Acordo, Convenção ou Sentença em Dissídio Coletivo TEM</t>
  </si>
  <si>
    <t>Sind Aux Esco</t>
  </si>
  <si>
    <t>D</t>
  </si>
  <si>
    <t>Nº. De dias da execução contratual</t>
  </si>
  <si>
    <t>12 meses</t>
  </si>
  <si>
    <t>Tipo de Serviço</t>
  </si>
  <si>
    <t>Unidade de Medida</t>
  </si>
  <si>
    <t xml:space="preserve">Quantidade total a contratar </t>
  </si>
  <si>
    <t>Preparo de Alimentos</t>
  </si>
  <si>
    <t xml:space="preserve">Merendeira </t>
  </si>
  <si>
    <t>Nutricionista</t>
  </si>
  <si>
    <t>Anexo I – A: Mão de Obra Vinculada à Execução Contratual</t>
  </si>
  <si>
    <t>Dados Complementares para Composição dos Custos referente à Mão de Obra</t>
  </si>
  <si>
    <t>Tipo de serviço (mesmo serviço com características distintas)</t>
  </si>
  <si>
    <t>Salário normativo da categoria profissional</t>
  </si>
  <si>
    <t>Categoria profissional (vinculada à execução contratual)</t>
  </si>
  <si>
    <t>Sind Aux Esc</t>
  </si>
  <si>
    <t>Data base da categoria (dia/mês)</t>
  </si>
  <si>
    <t>Módulo 1 – Composição da Remuneração</t>
  </si>
  <si>
    <t>I – Composição da Remuneração</t>
  </si>
  <si>
    <t>Valor (R$)</t>
  </si>
  <si>
    <t>Salário Base para joranada de 44 (h) semanais</t>
  </si>
  <si>
    <t>Adicional de Periculosidade</t>
  </si>
  <si>
    <t>Adicional de Insalubridade</t>
  </si>
  <si>
    <t>Adicional Noturno</t>
  </si>
  <si>
    <t>E</t>
  </si>
  <si>
    <t>Hora Noturna Adicional</t>
  </si>
  <si>
    <t>F</t>
  </si>
  <si>
    <t>Adicional de Hora Extra</t>
  </si>
  <si>
    <t>G</t>
  </si>
  <si>
    <t>Intervalo Intra jornada</t>
  </si>
  <si>
    <t>H</t>
  </si>
  <si>
    <t>Outros (especificar)</t>
  </si>
  <si>
    <t>Total da Remuneração</t>
  </si>
  <si>
    <t>Nota 1)  "A"= Valor do Piso da Categoria (clausula 3 §1° da CCT 2020/2021):</t>
  </si>
  <si>
    <t>Módulo 2 – Benefícios Mensais e Diários</t>
  </si>
  <si>
    <t>II – Benefícios Mensais e Diários</t>
  </si>
  <si>
    <t>Transporte</t>
  </si>
  <si>
    <t>Auxílio alimentação (vales, cestas básicas, etc.)</t>
  </si>
  <si>
    <t xml:space="preserve">Assistência médica, odontológica e familiar </t>
  </si>
  <si>
    <t>Auxílio creche</t>
  </si>
  <si>
    <t>Seguros de vida, invalidez e funeral</t>
  </si>
  <si>
    <t xml:space="preserve">Contribuição Assistencial Patronal  </t>
  </si>
  <si>
    <t>Total de Benefícios Mensais e Diários</t>
  </si>
  <si>
    <t>Nota (1): O valor informado deverá ser o custo real do insumo (descontado o valor eventualmente pago pelo emprego).</t>
  </si>
  <si>
    <t xml:space="preserve">Nota (2) : "A" Cálculo do valor: [(2xVTx22) – (6%xSB)] preço da passagem R$ 3,75; "B" Valor do auxílio-alimentação (clausula 19 da CCT 2020/2021) R$ 18,00 - 10%, sendo que 10% refere-se ao desconto do empregado para alimentação </t>
  </si>
  <si>
    <t>Módulo 3 – Insumos Diversos</t>
  </si>
  <si>
    <t>III – Insumos Diversos mão de obra</t>
  </si>
  <si>
    <t>Uniformes e EPI</t>
  </si>
  <si>
    <t>Materiais</t>
  </si>
  <si>
    <t xml:space="preserve">Equipamentos </t>
  </si>
  <si>
    <t>Total</t>
  </si>
  <si>
    <t>Nota (1): Valores mensais por empregado.</t>
  </si>
  <si>
    <t>Módulo 4 – Encargos Sociais e Trabalhistas, conforme legislação vigente</t>
  </si>
  <si>
    <t>Submódulo 4.1: Encargos Previdenciários e FGTS:</t>
  </si>
  <si>
    <t>4.1 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</si>
  <si>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</si>
  <si>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</si>
  <si>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</si>
  <si>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</si>
  <si>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</si>
  <si>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</si>
  <si>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</si>
  <si>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Seguros Acidente do Trabalho ( SAT = RAT X FAP)</t>
  </si>
  <si>
    <t>SEBRAE</t>
  </si>
  <si>
    <t>Nota (1) – O percentual do INSS deve 0 (zero) no caso de empresa optante pela desoneração da folha de pagamento.</t>
  </si>
  <si>
    <t xml:space="preserve">Nota (3) - Os percentuais dos encargos previdenciários e FGTS são aqueles estabelecidos pela legislação vigente. </t>
  </si>
  <si>
    <t>Nota (2) – Deverá ser encaminhada a cópia da SEFIP/GFIP para fins de comprovação do valor do item G.</t>
  </si>
  <si>
    <t>Nota (4) - Percentuais incidentes sobre a remuneração.</t>
  </si>
  <si>
    <t>Submódulo 4.2: 13º Salário</t>
  </si>
  <si>
    <t>4.2 13º Salário</t>
  </si>
  <si>
    <t>13º Salário</t>
  </si>
  <si>
    <t>Férias</t>
  </si>
  <si>
    <t>Terço Constitucional</t>
  </si>
  <si>
    <t>Subtotal</t>
  </si>
  <si>
    <t>Incidência do Submódulo 4.1. sobre o 13º salário</t>
  </si>
  <si>
    <t>Submódulo 4.3: Afastamento Maternidade</t>
  </si>
  <si>
    <t>4.3 13º Afastamento Maternidade</t>
  </si>
  <si>
    <t>Afastamento Maternidade</t>
  </si>
  <si>
    <t>Incidência do Submódulo 4.1. sobre o afastamento maternidade</t>
  </si>
  <si>
    <t>Submódulo 4.4: Provisão para Rescisão</t>
  </si>
  <si>
    <t>4.4 Provisão para Rescisão</t>
  </si>
  <si>
    <t>Aviso Prévio Indenizado</t>
  </si>
  <si>
    <t>Incidência do FGTS sobre o aviso prévio indenizado</t>
  </si>
  <si>
    <t>Multa do FGTS sobre aviso prévio indenizado</t>
  </si>
  <si>
    <t>Aviso prévio trabalhado</t>
  </si>
  <si>
    <t>Incidência do submódulo 4.1 sobre o aviso prévio trabalhado</t>
  </si>
  <si>
    <t>Multa do FGTS do aviso prévio trabalhado</t>
  </si>
  <si>
    <t>Submódulo 4.5: Custo de Reposição do Profissional Ausente</t>
  </si>
  <si>
    <t>4.5 Composição do Custo de Reposição do Profissional Ausente</t>
  </si>
  <si>
    <t>Férias e terço constitucional</t>
  </si>
  <si>
    <t>Ausência por doença</t>
  </si>
  <si>
    <t>Licença paternidade</t>
  </si>
  <si>
    <t>Ausências legais</t>
  </si>
  <si>
    <t>Ausência por acidente do trabalho</t>
  </si>
  <si>
    <t>Incidência do submódulo 4.1 sobre o custo de reposição</t>
  </si>
  <si>
    <t>Quadro Resumo – Módulo 4: Encargos Sociais e Trabalhistas</t>
  </si>
  <si>
    <t>4. Módulo 4: Encargos Sociais e Trabalhistas</t>
  </si>
  <si>
    <t>4.1</t>
  </si>
  <si>
    <t>Encargos previdenciários, FGTS e outras contribuições</t>
  </si>
  <si>
    <t>4.2</t>
  </si>
  <si>
    <t xml:space="preserve">13º (décimo-terceiro) salário e Férias </t>
  </si>
  <si>
    <t>4.3</t>
  </si>
  <si>
    <t>4.4</t>
  </si>
  <si>
    <t>Custo de Rescisão</t>
  </si>
  <si>
    <t>4.5</t>
  </si>
  <si>
    <t>Custo de Reposição do Profissional Ausente</t>
  </si>
  <si>
    <t>4.6</t>
  </si>
  <si>
    <t>Módulo 5 – Custos Indiretos, Tributos e Lucro</t>
  </si>
  <si>
    <t>Custos Indiretos, Tributos e Lucro</t>
  </si>
  <si>
    <t>Custos Indiretos</t>
  </si>
  <si>
    <t xml:space="preserve">B1. Tributos Federais </t>
  </si>
  <si>
    <t>PIS</t>
  </si>
  <si>
    <t>COFINS</t>
  </si>
  <si>
    <t>CPRB</t>
  </si>
  <si>
    <t>B2. Tributos Estaduais</t>
  </si>
  <si>
    <t xml:space="preserve">B3. Tributos Municipais </t>
  </si>
  <si>
    <t>ISS</t>
  </si>
  <si>
    <t>Total dos Tributos</t>
  </si>
  <si>
    <t>Lucro</t>
  </si>
  <si>
    <t>Nota (1):  No caso de empresa optante pela desoneração da folha de pagamento, a CPRB deve ser preenchida com a alíquota prevista em lei para a atividade em pauta.</t>
  </si>
  <si>
    <t xml:space="preserve">Nota (4) BASE DE CÁLCULO DOS TRIBUTOS = (Total do Módulo 1 – Composição da Remuneração + Total do Módulo 2 - Benefícios Mensais e Diários + Total do Módulo 3 – Insumos Diversos + Total do Módulo 4 - Encargos Sociais e Trabalhistas, conforme legislação vigente + Total do Módulo 5 -Custos Indiretos, Tributos e Lucro. </t>
  </si>
  <si>
    <t>A estimativa de lucro utilizada para cálculo dos valores limite derivam de estudos realizados pela Fundação Instituto de Pesquisas (FIA) e correspondem à 6,79% em cenário máximo e 3,90% no cenário de atenção.
Os percentuais de referência ulizados neste módulo 6 foram extraídos do Estudo sobre a Composição dos Custos dos Valores Limites aplicados aos Serviços de Vigilância - produzido pelo MINISTÉRIO DA ECONOMIA SEGES – Caderno Técnico – Vigilância – Distrito Federal 2019 (página 29): Custos Indiretos (CI): 6% -
Lucro antes do Imposto de Renda (L): 6,79%</t>
  </si>
  <si>
    <t>Nota (2):  Custos indiretos, tributos e lucro por empregado.</t>
  </si>
  <si>
    <t>Nota (3): O valor referente a tributos é obtido aplicando-se o percentual sobre o valor do faturamento.</t>
  </si>
  <si>
    <t>Anexo I – B: Quadro-resumo do Custo por Empregado - MERENDEIRA</t>
  </si>
  <si>
    <t>Mão de Obra vinculada à execução contratual (valor por empregado)</t>
  </si>
  <si>
    <t>Módulo 3 – Insumos Diversos (Uniformes, materiais, equip. e outros)</t>
  </si>
  <si>
    <t>Módulo 4 – Encargos Sociais e Trabalhistas</t>
  </si>
  <si>
    <t>Subtotal (A + B + C + D)</t>
  </si>
  <si>
    <t>Valor Mensal por Empregado:</t>
  </si>
  <si>
    <t>PLANILHA 2 DO ANEXO IV Processo 876/2021 - CUSTO MÃO DE OBRA PARA NUTRICIONISTA</t>
  </si>
  <si>
    <t>Nº. de dias da execução contratual</t>
  </si>
  <si>
    <t>180 dias</t>
  </si>
  <si>
    <t>Trabalhadores nas Empresas de Asseio e Conservação</t>
  </si>
  <si>
    <t>III – Insumos Diversos</t>
  </si>
  <si>
    <t>13º (décimo-terceiro) salário</t>
  </si>
  <si>
    <t>Anexo I – B: Quadro-resumo do Custo por Empregado</t>
  </si>
  <si>
    <t>PLANILHA 1 DO ANEXO IV Processo 876/2021 - CUSTO MÃO DE OBRA PARA MERENDEIRA</t>
  </si>
  <si>
    <t>até 180 dias</t>
  </si>
  <si>
    <t>Salário Base para joranada de 30 (h) semanais</t>
  </si>
  <si>
    <t>Submódulo 4.2: 13º Salário/Férias e Terço constitucional</t>
  </si>
  <si>
    <t>Terço Constitucional de férias</t>
  </si>
  <si>
    <t>Material mínimo</t>
  </si>
  <si>
    <t>Descrição</t>
  </si>
  <si>
    <t>Quantidade enviada para as Escolas</t>
  </si>
  <si>
    <t>Referencia de compra / mês</t>
  </si>
  <si>
    <t>Total 12 meses</t>
  </si>
  <si>
    <t xml:space="preserve">Valor Total </t>
  </si>
  <si>
    <t>1.      Bobina Plástica Picotada 30x40cm; com 100unds</t>
  </si>
  <si>
    <t>mensalmente por unidade escolar</t>
  </si>
  <si>
    <t>2.      Touca Descartável Sanfonada; pct com 100 unds</t>
  </si>
  <si>
    <t xml:space="preserve">3.      Luva Plástica Descartável;´pct com 100 unds </t>
  </si>
  <si>
    <t>4.      Fosforo palito Extralongo Fiat Lux/ Paraná; caixa com 250 unds</t>
  </si>
  <si>
    <t>5.      Álcool 70%  em gel higienizador bb 5L Provence.</t>
  </si>
  <si>
    <t>6.      Esponja Dupla Face ; pct unitário</t>
  </si>
  <si>
    <t>7.      Esponja fibra limpeza pesada; pct unitário</t>
  </si>
  <si>
    <t>8.      Papel Toalha Inter folha Branco 20x21cm; pct com 800fl</t>
  </si>
  <si>
    <t>9.   Caixa com 24 unidades Detergente un 500ml neutro; (aprovação na ANVISA e FISQP)</t>
  </si>
  <si>
    <t>10.  Sabão em pasta de 500g;</t>
  </si>
  <si>
    <t>11. Água sanitária 5L;</t>
  </si>
  <si>
    <t>12.  Pano Multiuso 20cmx300m; Rolo com 1000unds</t>
  </si>
  <si>
    <t>13.  Saco Cristal 40x60cm reforçado; pct com 100 unidades</t>
  </si>
  <si>
    <t>14.  Saco de Amostra; pct com 1000 unidades</t>
  </si>
  <si>
    <t>bimestral por unidade escolar</t>
  </si>
  <si>
    <t xml:space="preserve">15.  Cloro Sanitizante para hortaliças1Kg; </t>
  </si>
  <si>
    <t>16.  Dedeira Látex multiuso;pct com 50 unidades</t>
  </si>
  <si>
    <t>17.  Máscara de tripla proteção descartável; com 100 unidades</t>
  </si>
  <si>
    <t>18. Fardo de Sacos de lixo de 200 litros; com 100 unds</t>
  </si>
  <si>
    <t xml:space="preserve"> 19. Fardo Sacos de lixo de 100 litros; com 100 unds</t>
  </si>
  <si>
    <t>20.  Vassoura de madeira com piaçava de 40cm;</t>
  </si>
  <si>
    <t>trimestralmente por unidade escolar</t>
  </si>
  <si>
    <t>21.  Rodo de madeira 60cm;</t>
  </si>
  <si>
    <t>22.  Balde de metal 12 litros;</t>
  </si>
  <si>
    <t xml:space="preserve">trimestralmente por unidade escolar </t>
  </si>
  <si>
    <t>23.  Pano de chão;</t>
  </si>
  <si>
    <t xml:space="preserve">24.  Sabonete líquido antisseptico; bombona de 5L </t>
  </si>
  <si>
    <t>25.  Pá de Lixo de metal com cabo de madeira;</t>
  </si>
  <si>
    <t>trimestralmente  por unidade escolar</t>
  </si>
  <si>
    <t>26.Luvas látex  amarela (manuseio de lixo); T P/M/G um (20% tamanho P,40% tamanho M e 40% tamanho G)</t>
  </si>
  <si>
    <t>mensalmente  por unidade escolar</t>
  </si>
  <si>
    <t>27. Álcool 70%, bombona de 5litros para uso individual do colaborador afim de prevenir/erradicar a possibilidade de contaminação pelo SARS-2 COVID 19 e outras doenças transmissíveis</t>
  </si>
  <si>
    <t>VALOR TOTAL MENSAL / GLOBAL MATERIAIS</t>
  </si>
  <si>
    <t>28. Calça comprida na cor Branca, em Brim, com presilhas para cinto (modelo tradicional), Tamanho G</t>
  </si>
  <si>
    <t>2 jogos a cada 6 meses por merendeira</t>
  </si>
  <si>
    <t xml:space="preserve">  2 </t>
  </si>
  <si>
    <t>29. Camiseta de malha meia manga Branca em algodão Logo da Empresa na parte da frente Tamanho G</t>
  </si>
  <si>
    <t>2 jogos a cada 6 meses por merendeira / nutricionista</t>
  </si>
  <si>
    <t>30. 1 Crachá de identificação com fator RH e Telefone de Emergência em caso de mal súbito  unidade</t>
  </si>
  <si>
    <t>semestralmente por unidade escolar</t>
  </si>
  <si>
    <t>31. Face shield un</t>
  </si>
  <si>
    <t>4</t>
  </si>
  <si>
    <t>32.  Calçado de segurança antiderrapante cor branca tamanho G</t>
  </si>
  <si>
    <t>33.    Aventais impermeáveis emborrachados para lavar louça</t>
  </si>
  <si>
    <t>VALOR TOTAL MENSAL / GLOBAL UNIFORME E EPI</t>
  </si>
  <si>
    <t>ÍTEM</t>
  </si>
  <si>
    <t>Quantidade de Pessoal</t>
  </si>
  <si>
    <t>Salário [2]</t>
  </si>
  <si>
    <t>Custo MENSAL (R$) [1]*[2]</t>
  </si>
  <si>
    <t>MERENDEIRA</t>
  </si>
  <si>
    <t>NUTRICIONISTA</t>
  </si>
  <si>
    <t>TOTAL mensal  [1]*[2] + [3]] (R$)</t>
  </si>
  <si>
    <t>Total p 12 meses</t>
  </si>
  <si>
    <t>DEMAIS CUSTOS</t>
  </si>
  <si>
    <t>MATERIAIS</t>
  </si>
  <si>
    <t>UNIFORME E EPI</t>
  </si>
  <si>
    <t>TOTAL 12 meses (R$)</t>
  </si>
  <si>
    <t>TOTAL - Planilha 5 + Planilha 6</t>
  </si>
  <si>
    <t>Valor Unitário</t>
  </si>
  <si>
    <t>2 a cada 6 meses por merendeira e nutricionista</t>
  </si>
  <si>
    <t>CUSTO ANUAL MATERIAIS</t>
  </si>
  <si>
    <t xml:space="preserve">CUSTO GLOBAL </t>
  </si>
  <si>
    <t>Anexo I - A  Processo 300/2021 - CUSTO MÃO DE OBRA PARA MERENDEIRA</t>
  </si>
  <si>
    <t>Anexo I-B  Processo 300/2021 - CUSTO MÃO DE OBRA PARA NUTRICIONISTA</t>
  </si>
  <si>
    <t>Anexo I-C Processo 300/2021 - QUANTITATIVO DE MATERIAIS</t>
  </si>
  <si>
    <t>Anexo I-D  Processo 300/2021 - QUANTITATIVO DE UNIFORME E EPI</t>
  </si>
  <si>
    <r>
      <rPr>
        <b/>
        <sz val="14"/>
        <color theme="1"/>
        <rFont val="Calibri"/>
        <family val="2"/>
      </rPr>
      <t xml:space="preserve">Anexo I-E </t>
    </r>
    <r>
      <rPr>
        <b/>
        <sz val="14"/>
        <color theme="1"/>
        <rFont val="Calibri"/>
      </rPr>
      <t>Processo 300/2021- PREÇO MENSAL E GLOBAL MDO</t>
    </r>
  </si>
  <si>
    <r>
      <t>Anexo I-F Pr</t>
    </r>
    <r>
      <rPr>
        <b/>
        <sz val="14"/>
        <color theme="1"/>
        <rFont val="Calibri"/>
      </rPr>
      <t>ocesso 300/2021- PREÇO MENSAL / GLOBAL MATERIAIS E EPI</t>
    </r>
  </si>
</sst>
</file>

<file path=xl/styles.xml><?xml version="1.0" encoding="utf-8"?>
<styleSheet xmlns="http://schemas.openxmlformats.org/spreadsheetml/2006/main">
  <numFmts count="5">
    <numFmt numFmtId="164" formatCode="_-&quot;R$&quot;* #,##0.00_-;\-&quot;R$&quot;* #,##0.00_-;_-&quot;R$&quot;* &quot;-&quot;??_-;_-@_-"/>
    <numFmt numFmtId="165" formatCode="_-&quot;R$&quot;\ * #,##0.00_-;\-&quot;R$&quot;\ * #,##0.00_-;_-&quot;R$&quot;\ * &quot;-&quot;??_-;_-@"/>
    <numFmt numFmtId="166" formatCode="_-* #,##0_-;\-* #,##0_-;_-* &quot;-&quot;??_-;_-@"/>
    <numFmt numFmtId="167" formatCode="_-* #,##0.00_-;\-* #,##0.00_-;_-* &quot;-&quot;??_-;_-@"/>
    <numFmt numFmtId="168" formatCode="_-[$R$-416]\ * #,##0.00_-;\-[$R$-416]\ * #,##0.00_-;_-[$R$-416]\ * &quot;-&quot;??_-;_-@"/>
  </numFmts>
  <fonts count="24">
    <font>
      <sz val="11"/>
      <color rgb="FF000000"/>
      <name val="Calibri"/>
    </font>
    <font>
      <b/>
      <sz val="26"/>
      <color rgb="FF000000"/>
      <name val="Calibri"/>
    </font>
    <font>
      <sz val="11"/>
      <name val="Calibri"/>
    </font>
    <font>
      <sz val="16"/>
      <color rgb="FF000000"/>
      <name val="Calibri"/>
    </font>
    <font>
      <sz val="16"/>
      <color theme="1"/>
      <name val="Calibri"/>
    </font>
    <font>
      <b/>
      <sz val="16"/>
      <color theme="1"/>
      <name val="Calibri"/>
    </font>
    <font>
      <sz val="16"/>
      <color rgb="FFFF0000"/>
      <name val="Calibri"/>
    </font>
    <font>
      <sz val="12"/>
      <color theme="1"/>
      <name val="Calibri"/>
    </font>
    <font>
      <b/>
      <sz val="16"/>
      <color rgb="FFFFFFFF"/>
      <name val="Calibri"/>
    </font>
    <font>
      <sz val="11"/>
      <color theme="1"/>
      <name val="Calibri"/>
    </font>
    <font>
      <b/>
      <sz val="20"/>
      <color rgb="FF000000"/>
      <name val="Arial"/>
    </font>
    <font>
      <sz val="13"/>
      <color rgb="FF000000"/>
      <name val="Calibri"/>
    </font>
    <font>
      <sz val="13"/>
      <color rgb="FF000000"/>
      <name val="Arial"/>
    </font>
    <font>
      <b/>
      <sz val="13"/>
      <color rgb="FF000000"/>
      <name val="Calibri"/>
    </font>
    <font>
      <b/>
      <sz val="13"/>
      <color rgb="FF000000"/>
      <name val="Arial"/>
    </font>
    <font>
      <b/>
      <sz val="14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1A1A1A"/>
      </left>
      <right style="thin">
        <color rgb="FF1A1A1A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/>
      <right/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/>
      <diagonal/>
    </border>
    <border>
      <left/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1A1A1A"/>
      </left>
      <right/>
      <top style="thin">
        <color rgb="FF1A1A1A"/>
      </top>
      <bottom style="thin">
        <color rgb="FF000000"/>
      </bottom>
      <diagonal/>
    </border>
    <border>
      <left/>
      <right style="thin">
        <color rgb="FF1A1A1A"/>
      </right>
      <top style="thin">
        <color rgb="FF1A1A1A"/>
      </top>
      <bottom style="thin">
        <color rgb="FF000000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1A1A1A"/>
      </left>
      <right style="thin">
        <color rgb="FF1A1A1A"/>
      </right>
      <top/>
      <bottom/>
      <diagonal/>
    </border>
    <border>
      <left/>
      <right/>
      <top/>
      <bottom/>
      <diagonal/>
    </border>
    <border>
      <left style="thin">
        <color rgb="FF1A1A1A"/>
      </left>
      <right/>
      <top style="thin">
        <color rgb="FF1A1A1A"/>
      </top>
      <bottom/>
      <diagonal/>
    </border>
    <border>
      <left/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/>
    <xf numFmtId="0" fontId="4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vertical="center"/>
    </xf>
    <xf numFmtId="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4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3" fillId="0" borderId="8" xfId="0" applyFont="1" applyBorder="1"/>
    <xf numFmtId="2" fontId="4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4" fillId="0" borderId="8" xfId="0" applyFont="1" applyBorder="1"/>
    <xf numFmtId="2" fontId="4" fillId="0" borderId="12" xfId="0" applyNumberFormat="1" applyFont="1" applyBorder="1" applyAlignment="1">
      <alignment horizontal="center"/>
    </xf>
    <xf numFmtId="0" fontId="4" fillId="0" borderId="15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0" fontId="4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2" fontId="3" fillId="0" borderId="0" xfId="0" applyNumberFormat="1" applyFont="1"/>
    <xf numFmtId="49" fontId="5" fillId="0" borderId="9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165" fontId="3" fillId="0" borderId="0" xfId="0" applyNumberFormat="1" applyFont="1"/>
    <xf numFmtId="0" fontId="5" fillId="0" borderId="0" xfId="0" applyFont="1"/>
    <xf numFmtId="4" fontId="4" fillId="0" borderId="0" xfId="0" applyNumberFormat="1" applyFont="1" applyAlignment="1">
      <alignment horizontal="center"/>
    </xf>
    <xf numFmtId="0" fontId="4" fillId="0" borderId="32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0" fillId="0" borderId="0" xfId="0" applyFont="1"/>
    <xf numFmtId="4" fontId="5" fillId="0" borderId="9" xfId="0" applyNumberFormat="1" applyFont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3" fillId="3" borderId="33" xfId="0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/>
    <xf numFmtId="4" fontId="4" fillId="3" borderId="9" xfId="0" applyNumberFormat="1" applyFont="1" applyFill="1" applyBorder="1" applyAlignment="1">
      <alignment horizontal="center"/>
    </xf>
    <xf numFmtId="0" fontId="0" fillId="3" borderId="33" xfId="0" applyFont="1" applyFill="1" applyBorder="1"/>
    <xf numFmtId="2" fontId="4" fillId="3" borderId="9" xfId="0" applyNumberFormat="1" applyFont="1" applyFill="1" applyBorder="1" applyAlignment="1">
      <alignment horizontal="center"/>
    </xf>
    <xf numFmtId="0" fontId="4" fillId="3" borderId="36" xfId="0" applyFont="1" applyFill="1" applyBorder="1"/>
    <xf numFmtId="0" fontId="5" fillId="3" borderId="36" xfId="0" applyFont="1" applyFill="1" applyBorder="1" applyAlignment="1">
      <alignment horizontal="center"/>
    </xf>
    <xf numFmtId="0" fontId="4" fillId="3" borderId="8" xfId="0" applyFont="1" applyFill="1" applyBorder="1"/>
    <xf numFmtId="2" fontId="4" fillId="3" borderId="37" xfId="0" applyNumberFormat="1" applyFont="1" applyFill="1" applyBorder="1" applyAlignment="1">
      <alignment horizontal="center"/>
    </xf>
    <xf numFmtId="0" fontId="4" fillId="3" borderId="38" xfId="0" applyFont="1" applyFill="1" applyBorder="1"/>
    <xf numFmtId="0" fontId="4" fillId="3" borderId="8" xfId="0" applyFont="1" applyFill="1" applyBorder="1" applyAlignment="1">
      <alignment horizontal="left"/>
    </xf>
    <xf numFmtId="0" fontId="4" fillId="3" borderId="33" xfId="0" applyFont="1" applyFill="1" applyBorder="1"/>
    <xf numFmtId="0" fontId="3" fillId="3" borderId="9" xfId="0" applyFont="1" applyFill="1" applyBorder="1" applyAlignment="1">
      <alignment horizontal="center"/>
    </xf>
    <xf numFmtId="10" fontId="4" fillId="3" borderId="9" xfId="0" applyNumberFormat="1" applyFont="1" applyFill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right"/>
    </xf>
    <xf numFmtId="2" fontId="3" fillId="3" borderId="33" xfId="0" applyNumberFormat="1" applyFont="1" applyFill="1" applyBorder="1"/>
    <xf numFmtId="0" fontId="4" fillId="2" borderId="33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49" fontId="5" fillId="3" borderId="9" xfId="0" applyNumberFormat="1" applyFont="1" applyFill="1" applyBorder="1" applyAlignment="1">
      <alignment horizontal="center"/>
    </xf>
    <xf numFmtId="4" fontId="4" fillId="3" borderId="33" xfId="0" applyNumberFormat="1" applyFont="1" applyFill="1" applyBorder="1" applyAlignment="1">
      <alignment horizontal="center"/>
    </xf>
    <xf numFmtId="0" fontId="9" fillId="3" borderId="33" xfId="0" applyFont="1" applyFill="1" applyBorder="1"/>
    <xf numFmtId="10" fontId="7" fillId="0" borderId="0" xfId="0" applyNumberFormat="1" applyFont="1" applyAlignment="1">
      <alignment horizontal="center" vertical="center" wrapText="1"/>
    </xf>
    <xf numFmtId="0" fontId="5" fillId="4" borderId="33" xfId="0" applyFont="1" applyFill="1" applyBorder="1"/>
    <xf numFmtId="0" fontId="4" fillId="4" borderId="33" xfId="0" applyFont="1" applyFill="1" applyBorder="1"/>
    <xf numFmtId="4" fontId="4" fillId="4" borderId="33" xfId="0" applyNumberFormat="1" applyFont="1" applyFill="1" applyBorder="1" applyAlignment="1">
      <alignment horizontal="center"/>
    </xf>
    <xf numFmtId="0" fontId="3" fillId="4" borderId="33" xfId="0" applyFont="1" applyFill="1" applyBorder="1"/>
    <xf numFmtId="0" fontId="4" fillId="0" borderId="9" xfId="0" applyFont="1" applyBorder="1" applyAlignment="1">
      <alignment wrapText="1"/>
    </xf>
    <xf numFmtId="0" fontId="3" fillId="2" borderId="9" xfId="0" applyFont="1" applyFill="1" applyBorder="1" applyAlignment="1">
      <alignment horizontal="center"/>
    </xf>
    <xf numFmtId="10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0" fontId="3" fillId="0" borderId="0" xfId="0" applyNumberFormat="1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8" xfId="0" applyNumberFormat="1" applyFont="1" applyBorder="1"/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0" fontId="13" fillId="0" borderId="0" xfId="0" applyFont="1"/>
    <xf numFmtId="0" fontId="11" fillId="0" borderId="8" xfId="0" applyFont="1" applyBorder="1" applyAlignment="1">
      <alignment horizontal="left" vertical="center"/>
    </xf>
    <xf numFmtId="166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1" fillId="0" borderId="8" xfId="0" applyFont="1" applyBorder="1" applyAlignment="1">
      <alignment horizontal="left" vertical="top" wrapText="1"/>
    </xf>
    <xf numFmtId="49" fontId="12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top"/>
    </xf>
    <xf numFmtId="165" fontId="13" fillId="0" borderId="8" xfId="0" applyNumberFormat="1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49" fontId="11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0" fillId="0" borderId="0" xfId="0" applyFont="1" applyAlignment="1">
      <alignment wrapText="1"/>
    </xf>
    <xf numFmtId="4" fontId="0" fillId="0" borderId="0" xfId="0" applyNumberFormat="1" applyFont="1" applyAlignment="1">
      <alignment horizontal="right"/>
    </xf>
    <xf numFmtId="167" fontId="0" fillId="0" borderId="0" xfId="0" applyNumberFormat="1" applyFont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7" fillId="2" borderId="39" xfId="0" applyFont="1" applyFill="1" applyBorder="1" applyAlignment="1">
      <alignment horizontal="left" wrapText="1"/>
    </xf>
    <xf numFmtId="0" fontId="9" fillId="2" borderId="40" xfId="0" applyFont="1" applyFill="1" applyBorder="1"/>
    <xf numFmtId="0" fontId="9" fillId="2" borderId="41" xfId="0" applyFont="1" applyFill="1" applyBorder="1"/>
    <xf numFmtId="0" fontId="16" fillId="0" borderId="8" xfId="0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center" wrapText="1"/>
    </xf>
    <xf numFmtId="165" fontId="16" fillId="0" borderId="8" xfId="0" applyNumberFormat="1" applyFont="1" applyBorder="1" applyAlignment="1">
      <alignment horizontal="center" wrapText="1"/>
    </xf>
    <xf numFmtId="0" fontId="9" fillId="0" borderId="8" xfId="0" applyFont="1" applyBorder="1"/>
    <xf numFmtId="0" fontId="18" fillId="2" borderId="41" xfId="0" applyFont="1" applyFill="1" applyBorder="1"/>
    <xf numFmtId="0" fontId="18" fillId="2" borderId="8" xfId="0" applyFont="1" applyFill="1" applyBorder="1"/>
    <xf numFmtId="167" fontId="18" fillId="2" borderId="42" xfId="0" applyNumberFormat="1" applyFont="1" applyFill="1" applyBorder="1"/>
    <xf numFmtId="165" fontId="18" fillId="2" borderId="43" xfId="0" applyNumberFormat="1" applyFont="1" applyFill="1" applyBorder="1" applyAlignment="1">
      <alignment horizontal="center" vertical="center"/>
    </xf>
    <xf numFmtId="4" fontId="16" fillId="0" borderId="0" xfId="0" applyNumberFormat="1" applyFont="1"/>
    <xf numFmtId="0" fontId="17" fillId="2" borderId="8" xfId="0" applyFont="1" applyFill="1" applyBorder="1"/>
    <xf numFmtId="165" fontId="16" fillId="0" borderId="8" xfId="0" applyNumberFormat="1" applyFont="1" applyBorder="1"/>
    <xf numFmtId="0" fontId="16" fillId="4" borderId="33" xfId="0" applyFont="1" applyFill="1" applyBorder="1"/>
    <xf numFmtId="0" fontId="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left"/>
    </xf>
    <xf numFmtId="0" fontId="19" fillId="0" borderId="44" xfId="0" applyFont="1" applyBorder="1"/>
    <xf numFmtId="0" fontId="17" fillId="0" borderId="5" xfId="0" applyFont="1" applyBorder="1" applyAlignment="1">
      <alignment horizontal="left"/>
    </xf>
    <xf numFmtId="0" fontId="19" fillId="0" borderId="6" xfId="0" applyFont="1" applyBorder="1"/>
    <xf numFmtId="0" fontId="20" fillId="4" borderId="33" xfId="0" applyFont="1" applyFill="1" applyBorder="1"/>
    <xf numFmtId="2" fontId="20" fillId="4" borderId="33" xfId="0" applyNumberFormat="1" applyFont="1" applyFill="1" applyBorder="1"/>
    <xf numFmtId="0" fontId="20" fillId="0" borderId="0" xfId="0" applyFont="1"/>
    <xf numFmtId="2" fontId="16" fillId="0" borderId="0" xfId="0" applyNumberFormat="1" applyFont="1"/>
    <xf numFmtId="165" fontId="11" fillId="0" borderId="43" xfId="0" applyNumberFormat="1" applyFont="1" applyBorder="1"/>
    <xf numFmtId="164" fontId="11" fillId="0" borderId="45" xfId="0" applyNumberFormat="1" applyFont="1" applyBorder="1"/>
    <xf numFmtId="0" fontId="21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5" fillId="0" borderId="13" xfId="0" applyFont="1" applyBorder="1"/>
    <xf numFmtId="0" fontId="2" fillId="0" borderId="14" xfId="0" applyFont="1" applyBorder="1"/>
    <xf numFmtId="0" fontId="4" fillId="0" borderId="10" xfId="0" applyFont="1" applyBorder="1"/>
    <xf numFmtId="0" fontId="2" fillId="0" borderId="12" xfId="0" applyFont="1" applyBorder="1"/>
    <xf numFmtId="0" fontId="5" fillId="0" borderId="10" xfId="0" applyFont="1" applyBorder="1"/>
    <xf numFmtId="0" fontId="4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1" fillId="0" borderId="5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26" xfId="0" applyFont="1" applyBorder="1"/>
    <xf numFmtId="10" fontId="7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7" xfId="0" applyFont="1" applyBorder="1"/>
    <xf numFmtId="0" fontId="2" fillId="0" borderId="28" xfId="0" applyFont="1" applyBorder="1"/>
    <xf numFmtId="0" fontId="8" fillId="0" borderId="29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4" fillId="0" borderId="10" xfId="0" applyFont="1" applyBorder="1" applyAlignment="1">
      <alignment horizontal="left"/>
    </xf>
    <xf numFmtId="0" fontId="5" fillId="0" borderId="17" xfId="0" applyFont="1" applyBorder="1"/>
    <xf numFmtId="0" fontId="2" fillId="0" borderId="18" xfId="0" applyFont="1" applyBorder="1"/>
    <xf numFmtId="0" fontId="4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2" borderId="10" xfId="0" applyFont="1" applyFill="1" applyBorder="1"/>
    <xf numFmtId="0" fontId="4" fillId="2" borderId="10" xfId="0" applyFont="1" applyFill="1" applyBorder="1"/>
    <xf numFmtId="0" fontId="5" fillId="2" borderId="17" xfId="0" applyFont="1" applyFill="1" applyBorder="1"/>
    <xf numFmtId="0" fontId="4" fillId="3" borderId="10" xfId="0" applyFont="1" applyFill="1" applyBorder="1" applyAlignment="1">
      <alignment horizontal="left"/>
    </xf>
    <xf numFmtId="0" fontId="5" fillId="3" borderId="10" xfId="0" applyFont="1" applyFill="1" applyBorder="1"/>
    <xf numFmtId="0" fontId="4" fillId="3" borderId="10" xfId="0" applyFont="1" applyFill="1" applyBorder="1"/>
    <xf numFmtId="0" fontId="5" fillId="3" borderId="34" xfId="0" applyFont="1" applyFill="1" applyBorder="1"/>
    <xf numFmtId="0" fontId="2" fillId="0" borderId="35" xfId="0" applyFont="1" applyBorder="1"/>
    <xf numFmtId="0" fontId="5" fillId="2" borderId="34" xfId="0" applyFont="1" applyFill="1" applyBorder="1"/>
    <xf numFmtId="0" fontId="10" fillId="0" borderId="5" xfId="0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165" fontId="14" fillId="0" borderId="5" xfId="0" applyNumberFormat="1" applyFont="1" applyBorder="1" applyAlignment="1">
      <alignment horizontal="center" vertical="top"/>
    </xf>
    <xf numFmtId="0" fontId="16" fillId="0" borderId="5" xfId="0" applyFont="1" applyBorder="1" applyAlignment="1">
      <alignment horizontal="center"/>
    </xf>
    <xf numFmtId="4" fontId="17" fillId="0" borderId="5" xfId="0" applyNumberFormat="1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8" fontId="19" fillId="0" borderId="5" xfId="0" applyNumberFormat="1" applyFont="1" applyBorder="1" applyAlignment="1">
      <alignment horizontal="center"/>
    </xf>
    <xf numFmtId="165" fontId="17" fillId="0" borderId="5" xfId="0" applyNumberFormat="1" applyFont="1" applyBorder="1" applyAlignment="1">
      <alignment horizontal="center"/>
    </xf>
    <xf numFmtId="0" fontId="23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7" fillId="0" borderId="27" xfId="0" applyFont="1" applyBorder="1" applyAlignment="1">
      <alignment horizontal="center"/>
    </xf>
    <xf numFmtId="0" fontId="2" fillId="0" borderId="44" xfId="0" applyFont="1" applyBorder="1"/>
    <xf numFmtId="0" fontId="22" fillId="0" borderId="27" xfId="0" applyFont="1" applyBorder="1" applyAlignment="1">
      <alignment horizontal="center"/>
    </xf>
    <xf numFmtId="4" fontId="22" fillId="0" borderId="2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13"/>
  <sheetViews>
    <sheetView showGridLines="0" zoomScale="50" zoomScaleNormal="50" workbookViewId="0">
      <selection activeCell="B31" sqref="B31"/>
    </sheetView>
  </sheetViews>
  <sheetFormatPr defaultColWidth="14.42578125" defaultRowHeight="15" customHeight="1"/>
  <cols>
    <col min="1" max="1" width="70.42578125" customWidth="1"/>
    <col min="2" max="2" width="92" customWidth="1"/>
    <col min="3" max="3" width="44.85546875" customWidth="1"/>
    <col min="4" max="4" width="23.7109375" customWidth="1"/>
    <col min="5" max="5" width="12" customWidth="1"/>
    <col min="6" max="6" width="28" customWidth="1"/>
    <col min="7" max="26" width="14.5703125" customWidth="1"/>
  </cols>
  <sheetData>
    <row r="1" spans="1:26" ht="36" customHeight="1">
      <c r="A1" s="178" t="s">
        <v>241</v>
      </c>
      <c r="B1" s="179"/>
      <c r="C1" s="18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2"/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156" t="s">
        <v>1</v>
      </c>
      <c r="B3" s="157"/>
      <c r="C3" s="15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56" t="s">
        <v>2</v>
      </c>
      <c r="B4" s="157"/>
      <c r="C4" s="15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3" t="s">
        <v>3</v>
      </c>
      <c r="B5" s="3" t="s">
        <v>4</v>
      </c>
      <c r="C5" s="3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56" t="s">
        <v>6</v>
      </c>
      <c r="B6" s="157"/>
      <c r="C6" s="15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3" t="s">
        <v>7</v>
      </c>
      <c r="B7" s="3" t="s">
        <v>8</v>
      </c>
      <c r="C7" s="3" t="s">
        <v>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3" t="s">
        <v>10</v>
      </c>
      <c r="B8" s="3" t="s">
        <v>11</v>
      </c>
      <c r="C8" s="3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3" t="s">
        <v>13</v>
      </c>
      <c r="B9" s="156" t="s">
        <v>14</v>
      </c>
      <c r="C9" s="15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56" t="s">
        <v>15</v>
      </c>
      <c r="B10" s="157"/>
      <c r="C10" s="15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3" t="s">
        <v>16</v>
      </c>
      <c r="B11" s="3" t="s">
        <v>17</v>
      </c>
      <c r="C11" s="3" t="s">
        <v>18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3" t="s">
        <v>19</v>
      </c>
      <c r="B12" s="3" t="s">
        <v>20</v>
      </c>
      <c r="C12" s="3" t="s">
        <v>21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5"/>
      <c r="B15" s="5" t="s">
        <v>22</v>
      </c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6" t="s">
        <v>23</v>
      </c>
      <c r="B16" s="7" t="s">
        <v>24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6" t="s">
        <v>25</v>
      </c>
      <c r="B17" s="7" t="s">
        <v>26</v>
      </c>
      <c r="C17" s="8" t="s">
        <v>27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6" t="s">
        <v>28</v>
      </c>
      <c r="B18" s="7" t="s">
        <v>29</v>
      </c>
      <c r="C18" s="8" t="s">
        <v>30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6" t="s">
        <v>31</v>
      </c>
      <c r="B19" s="7" t="s">
        <v>32</v>
      </c>
      <c r="C19" s="8" t="s">
        <v>33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5" t="s">
        <v>34</v>
      </c>
      <c r="B22" s="5" t="s">
        <v>35</v>
      </c>
      <c r="C22" s="5" t="s">
        <v>36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8" t="s">
        <v>37</v>
      </c>
      <c r="B23" s="8" t="s">
        <v>38</v>
      </c>
      <c r="C23" s="9">
        <v>245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8" t="s">
        <v>37</v>
      </c>
      <c r="B24" s="10" t="s">
        <v>39</v>
      </c>
      <c r="C24" s="11">
        <v>13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3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77" t="s">
        <v>41</v>
      </c>
      <c r="B29" s="160"/>
      <c r="C29" s="15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6">
        <v>1</v>
      </c>
      <c r="B30" s="15" t="s">
        <v>42</v>
      </c>
      <c r="C30" s="8" t="s">
        <v>37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6">
        <v>2</v>
      </c>
      <c r="B31" s="15" t="s">
        <v>43</v>
      </c>
      <c r="C31" s="16">
        <v>1175.3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6">
        <v>3</v>
      </c>
      <c r="B32" s="15" t="s">
        <v>44</v>
      </c>
      <c r="C32" s="17" t="s">
        <v>45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6">
        <v>4</v>
      </c>
      <c r="B33" s="15" t="s">
        <v>46</v>
      </c>
      <c r="C33" s="18">
        <v>44256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3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53" t="s">
        <v>48</v>
      </c>
      <c r="B37" s="154"/>
      <c r="C37" s="8" t="s">
        <v>49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6" t="s">
        <v>23</v>
      </c>
      <c r="B38" s="7" t="s">
        <v>50</v>
      </c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6" t="s">
        <v>25</v>
      </c>
      <c r="B39" s="7" t="s">
        <v>51</v>
      </c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6" t="s">
        <v>28</v>
      </c>
      <c r="B40" s="7" t="s">
        <v>52</v>
      </c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6" t="s">
        <v>31</v>
      </c>
      <c r="B41" s="7" t="s">
        <v>53</v>
      </c>
      <c r="C41" s="1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6" t="s">
        <v>54</v>
      </c>
      <c r="B42" s="7" t="s">
        <v>55</v>
      </c>
      <c r="C42" s="1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6" t="s">
        <v>56</v>
      </c>
      <c r="B43" s="7" t="s">
        <v>57</v>
      </c>
      <c r="C43" s="1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6" t="s">
        <v>58</v>
      </c>
      <c r="B44" s="7" t="s">
        <v>59</v>
      </c>
      <c r="C44" s="1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6" t="s">
        <v>60</v>
      </c>
      <c r="B45" s="7" t="s">
        <v>61</v>
      </c>
      <c r="C45" s="1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51" t="s">
        <v>62</v>
      </c>
      <c r="B46" s="152"/>
      <c r="C46" s="1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20" t="s">
        <v>63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3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53" t="s">
        <v>65</v>
      </c>
      <c r="B51" s="154"/>
      <c r="C51" s="8" t="s">
        <v>49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6" t="s">
        <v>23</v>
      </c>
      <c r="B52" s="7" t="s">
        <v>66</v>
      </c>
      <c r="C52" s="2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6" t="s">
        <v>25</v>
      </c>
      <c r="B53" s="7" t="s">
        <v>67</v>
      </c>
      <c r="C53" s="2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6" t="s">
        <v>28</v>
      </c>
      <c r="B54" s="7" t="s">
        <v>68</v>
      </c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6" t="s">
        <v>31</v>
      </c>
      <c r="B55" s="7" t="s">
        <v>69</v>
      </c>
      <c r="C55" s="2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6" t="s">
        <v>54</v>
      </c>
      <c r="B56" s="7" t="s">
        <v>70</v>
      </c>
      <c r="C56" s="2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6" t="s">
        <v>56</v>
      </c>
      <c r="B57" s="7" t="s">
        <v>71</v>
      </c>
      <c r="C57" s="2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6" t="s">
        <v>58</v>
      </c>
      <c r="B58" s="19" t="s">
        <v>61</v>
      </c>
      <c r="C58" s="2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51" t="s">
        <v>72</v>
      </c>
      <c r="B59" s="152"/>
      <c r="C59" s="2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22" t="s">
        <v>73</v>
      </c>
      <c r="B60" s="23" t="s">
        <v>74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3" t="s">
        <v>75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53" t="s">
        <v>76</v>
      </c>
      <c r="B64" s="154"/>
      <c r="C64" s="8" t="s">
        <v>49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24" t="s">
        <v>23</v>
      </c>
      <c r="B65" s="25" t="s">
        <v>77</v>
      </c>
      <c r="C65" s="26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6" t="s">
        <v>25</v>
      </c>
      <c r="B66" s="27" t="s">
        <v>78</v>
      </c>
      <c r="C66" s="2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6" t="s">
        <v>28</v>
      </c>
      <c r="B67" s="7" t="s">
        <v>79</v>
      </c>
      <c r="C67" s="21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6" t="s">
        <v>31</v>
      </c>
      <c r="B68" s="7">
        <v>0</v>
      </c>
      <c r="C68" s="21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55" t="s">
        <v>80</v>
      </c>
      <c r="B69" s="154"/>
      <c r="C69" s="21">
        <f>SUM(C65:C68)</f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3" t="s">
        <v>81</v>
      </c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4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28" t="s">
        <v>82</v>
      </c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29"/>
      <c r="B73" s="3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3" t="s">
        <v>83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53" t="s">
        <v>84</v>
      </c>
      <c r="B76" s="154"/>
      <c r="C76" s="10" t="s">
        <v>85</v>
      </c>
      <c r="D76" s="8" t="s">
        <v>49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6" t="s">
        <v>23</v>
      </c>
      <c r="B77" s="7" t="s">
        <v>86</v>
      </c>
      <c r="C77" s="31"/>
      <c r="D77" s="2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6" t="s">
        <v>25</v>
      </c>
      <c r="B78" s="7" t="s">
        <v>87</v>
      </c>
      <c r="C78" s="31"/>
      <c r="D78" s="2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6" t="s">
        <v>28</v>
      </c>
      <c r="B79" s="7" t="s">
        <v>88</v>
      </c>
      <c r="C79" s="31"/>
      <c r="D79" s="2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6" t="s">
        <v>31</v>
      </c>
      <c r="B80" s="7" t="s">
        <v>89</v>
      </c>
      <c r="C80" s="31"/>
      <c r="D80" s="2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6" t="s">
        <v>54</v>
      </c>
      <c r="B81" s="7" t="s">
        <v>90</v>
      </c>
      <c r="C81" s="31"/>
      <c r="D81" s="2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6" t="s">
        <v>56</v>
      </c>
      <c r="B82" s="7" t="s">
        <v>91</v>
      </c>
      <c r="C82" s="31"/>
      <c r="D82" s="2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6" t="s">
        <v>58</v>
      </c>
      <c r="B83" s="7" t="s">
        <v>92</v>
      </c>
      <c r="C83" s="31"/>
      <c r="D83" s="2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6" t="s">
        <v>60</v>
      </c>
      <c r="B84" s="7" t="s">
        <v>93</v>
      </c>
      <c r="C84" s="31"/>
      <c r="D84" s="2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55" t="s">
        <v>72</v>
      </c>
      <c r="B85" s="154"/>
      <c r="C85" s="31"/>
      <c r="D85" s="2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22" t="s">
        <v>94</v>
      </c>
      <c r="B86" s="23" t="s">
        <v>95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22" t="s">
        <v>96</v>
      </c>
      <c r="B87" s="23" t="s">
        <v>97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3" t="s">
        <v>98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53" t="s">
        <v>99</v>
      </c>
      <c r="B91" s="154"/>
      <c r="C91" s="8" t="s">
        <v>85</v>
      </c>
      <c r="D91" s="8" t="s">
        <v>49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6" t="s">
        <v>23</v>
      </c>
      <c r="B92" s="7" t="s">
        <v>100</v>
      </c>
      <c r="C92" s="31"/>
      <c r="D92" s="2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6" t="s">
        <v>25</v>
      </c>
      <c r="B93" s="7" t="s">
        <v>101</v>
      </c>
      <c r="C93" s="31"/>
      <c r="D93" s="2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6" t="s">
        <v>28</v>
      </c>
      <c r="B94" s="7" t="s">
        <v>102</v>
      </c>
      <c r="C94" s="31"/>
      <c r="D94" s="2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8"/>
      <c r="B95" s="32" t="s">
        <v>103</v>
      </c>
      <c r="C95" s="31"/>
      <c r="D95" s="2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6" t="s">
        <v>31</v>
      </c>
      <c r="B96" s="7" t="s">
        <v>104</v>
      </c>
      <c r="C96" s="31"/>
      <c r="D96" s="2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55" t="s">
        <v>80</v>
      </c>
      <c r="B97" s="154"/>
      <c r="C97" s="31"/>
      <c r="D97" s="21"/>
      <c r="E97" s="1"/>
      <c r="F97" s="3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3" t="s">
        <v>105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53" t="s">
        <v>106</v>
      </c>
      <c r="B101" s="154"/>
      <c r="C101" s="8" t="s">
        <v>85</v>
      </c>
      <c r="D101" s="8" t="s">
        <v>49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6" t="s">
        <v>23</v>
      </c>
      <c r="B102" s="7" t="s">
        <v>107</v>
      </c>
      <c r="C102" s="31"/>
      <c r="D102" s="2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6" t="s">
        <v>25</v>
      </c>
      <c r="B103" s="7" t="s">
        <v>108</v>
      </c>
      <c r="C103" s="31"/>
      <c r="D103" s="2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55" t="s">
        <v>80</v>
      </c>
      <c r="B104" s="154"/>
      <c r="C104" s="31"/>
      <c r="D104" s="2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3" t="s">
        <v>109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53" t="s">
        <v>110</v>
      </c>
      <c r="B108" s="154"/>
      <c r="C108" s="8" t="s">
        <v>85</v>
      </c>
      <c r="D108" s="8" t="s">
        <v>49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6" t="s">
        <v>23</v>
      </c>
      <c r="B109" s="7" t="s">
        <v>111</v>
      </c>
      <c r="C109" s="31"/>
      <c r="D109" s="2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6" t="s">
        <v>25</v>
      </c>
      <c r="B110" s="7" t="s">
        <v>112</v>
      </c>
      <c r="C110" s="31"/>
      <c r="D110" s="2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6" t="s">
        <v>28</v>
      </c>
      <c r="B111" s="7" t="s">
        <v>113</v>
      </c>
      <c r="C111" s="31"/>
      <c r="D111" s="2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6" t="s">
        <v>31</v>
      </c>
      <c r="B112" s="7" t="s">
        <v>114</v>
      </c>
      <c r="C112" s="31"/>
      <c r="D112" s="2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6" t="s">
        <v>54</v>
      </c>
      <c r="B113" s="7" t="s">
        <v>115</v>
      </c>
      <c r="C113" s="31"/>
      <c r="D113" s="2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6" t="s">
        <v>56</v>
      </c>
      <c r="B114" s="7" t="s">
        <v>116</v>
      </c>
      <c r="C114" s="31"/>
      <c r="D114" s="2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55" t="s">
        <v>80</v>
      </c>
      <c r="B115" s="154"/>
      <c r="C115" s="31"/>
      <c r="D115" s="2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28" t="s">
        <v>117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53" t="s">
        <v>118</v>
      </c>
      <c r="B119" s="154"/>
      <c r="C119" s="8" t="s">
        <v>85</v>
      </c>
      <c r="D119" s="8" t="s">
        <v>49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6" t="s">
        <v>23</v>
      </c>
      <c r="B120" s="7" t="s">
        <v>119</v>
      </c>
      <c r="C120" s="31"/>
      <c r="D120" s="2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6" t="s">
        <v>25</v>
      </c>
      <c r="B121" s="7" t="s">
        <v>120</v>
      </c>
      <c r="C121" s="31"/>
      <c r="D121" s="2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6" t="s">
        <v>28</v>
      </c>
      <c r="B122" s="7" t="s">
        <v>121</v>
      </c>
      <c r="C122" s="31"/>
      <c r="D122" s="2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6" t="s">
        <v>31</v>
      </c>
      <c r="B123" s="7" t="s">
        <v>122</v>
      </c>
      <c r="C123" s="31"/>
      <c r="D123" s="2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6" t="s">
        <v>54</v>
      </c>
      <c r="B124" s="7" t="s">
        <v>123</v>
      </c>
      <c r="C124" s="31"/>
      <c r="D124" s="2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6" t="s">
        <v>56</v>
      </c>
      <c r="B125" s="7" t="s">
        <v>61</v>
      </c>
      <c r="C125" s="31"/>
      <c r="D125" s="2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8"/>
      <c r="B126" s="32" t="s">
        <v>103</v>
      </c>
      <c r="C126" s="31"/>
      <c r="D126" s="2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6" t="s">
        <v>58</v>
      </c>
      <c r="B127" s="7" t="s">
        <v>124</v>
      </c>
      <c r="C127" s="31"/>
      <c r="D127" s="2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55" t="s">
        <v>80</v>
      </c>
      <c r="B128" s="154"/>
      <c r="C128" s="31"/>
      <c r="D128" s="2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28" t="s">
        <v>125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53" t="s">
        <v>126</v>
      </c>
      <c r="B132" s="154"/>
      <c r="C132" s="8" t="s">
        <v>85</v>
      </c>
      <c r="D132" s="8" t="s">
        <v>49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34" t="s">
        <v>127</v>
      </c>
      <c r="B133" s="7" t="s">
        <v>128</v>
      </c>
      <c r="C133" s="31"/>
      <c r="D133" s="2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34" t="s">
        <v>129</v>
      </c>
      <c r="B134" s="7" t="s">
        <v>130</v>
      </c>
      <c r="C134" s="31"/>
      <c r="D134" s="2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34" t="s">
        <v>131</v>
      </c>
      <c r="B135" s="7" t="s">
        <v>107</v>
      </c>
      <c r="C135" s="31"/>
      <c r="D135" s="2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34" t="s">
        <v>132</v>
      </c>
      <c r="B136" s="7" t="s">
        <v>133</v>
      </c>
      <c r="C136" s="31"/>
      <c r="D136" s="2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34" t="s">
        <v>134</v>
      </c>
      <c r="B137" s="7" t="s">
        <v>135</v>
      </c>
      <c r="C137" s="31"/>
      <c r="D137" s="2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34" t="s">
        <v>136</v>
      </c>
      <c r="B138" s="7" t="s">
        <v>61</v>
      </c>
      <c r="C138" s="31"/>
      <c r="D138" s="2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55" t="s">
        <v>80</v>
      </c>
      <c r="B139" s="154"/>
      <c r="C139" s="31"/>
      <c r="D139" s="2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3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3" t="s">
        <v>137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53" t="s">
        <v>138</v>
      </c>
      <c r="B143" s="154"/>
      <c r="C143" s="8" t="s">
        <v>85</v>
      </c>
      <c r="D143" s="8" t="s">
        <v>49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6" t="s">
        <v>23</v>
      </c>
      <c r="B144" s="7" t="s">
        <v>139</v>
      </c>
      <c r="C144" s="31"/>
      <c r="D144" s="1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6" t="s">
        <v>25</v>
      </c>
      <c r="B145" s="174" t="s">
        <v>140</v>
      </c>
      <c r="C145" s="160"/>
      <c r="D145" s="154"/>
      <c r="E145" s="3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6"/>
      <c r="B146" s="7" t="s">
        <v>141</v>
      </c>
      <c r="C146" s="31"/>
      <c r="D146" s="16"/>
      <c r="E146" s="3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6"/>
      <c r="B147" s="7" t="s">
        <v>142</v>
      </c>
      <c r="C147" s="31"/>
      <c r="D147" s="16"/>
      <c r="E147" s="3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6"/>
      <c r="B148" s="7" t="s">
        <v>143</v>
      </c>
      <c r="C148" s="31"/>
      <c r="D148" s="16"/>
      <c r="E148" s="3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6"/>
      <c r="B149" s="174" t="s">
        <v>144</v>
      </c>
      <c r="C149" s="160"/>
      <c r="D149" s="15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6"/>
      <c r="B150" s="174" t="s">
        <v>145</v>
      </c>
      <c r="C150" s="160"/>
      <c r="D150" s="15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6"/>
      <c r="B151" s="7" t="s">
        <v>146</v>
      </c>
      <c r="C151" s="31"/>
      <c r="D151" s="1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6"/>
      <c r="B152" s="7" t="s">
        <v>147</v>
      </c>
      <c r="C152" s="31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6" t="s">
        <v>28</v>
      </c>
      <c r="B153" s="7" t="s">
        <v>148</v>
      </c>
      <c r="C153" s="31"/>
      <c r="D153" s="1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75" t="s">
        <v>80</v>
      </c>
      <c r="B154" s="176"/>
      <c r="C154" s="36"/>
      <c r="D154" s="3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.75" customHeight="1">
      <c r="A155" s="38" t="s">
        <v>149</v>
      </c>
      <c r="B155" s="162" t="s">
        <v>150</v>
      </c>
      <c r="C155" s="165" t="s">
        <v>151</v>
      </c>
      <c r="D155" s="16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.75" customHeight="1">
      <c r="A156" s="38" t="s">
        <v>152</v>
      </c>
      <c r="B156" s="163"/>
      <c r="C156" s="167"/>
      <c r="D156" s="16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.75" customHeight="1">
      <c r="A157" s="38" t="s">
        <v>153</v>
      </c>
      <c r="B157" s="164"/>
      <c r="C157" s="169"/>
      <c r="D157" s="17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39"/>
      <c r="B158" s="2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71" t="s">
        <v>154</v>
      </c>
      <c r="B159" s="172"/>
      <c r="C159" s="172"/>
      <c r="D159" s="17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53" t="s">
        <v>155</v>
      </c>
      <c r="B161" s="154"/>
      <c r="C161" s="8" t="s">
        <v>49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9" customHeight="1">
      <c r="A162" s="40" t="s">
        <v>23</v>
      </c>
      <c r="B162" s="41" t="s">
        <v>47</v>
      </c>
      <c r="C162" s="4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9" customHeight="1">
      <c r="A163" s="40" t="s">
        <v>25</v>
      </c>
      <c r="B163" s="41" t="s">
        <v>64</v>
      </c>
      <c r="C163" s="4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9" customHeight="1">
      <c r="A164" s="40" t="s">
        <v>28</v>
      </c>
      <c r="B164" s="41" t="s">
        <v>156</v>
      </c>
      <c r="C164" s="4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9" customHeight="1">
      <c r="A165" s="40" t="s">
        <v>31</v>
      </c>
      <c r="B165" s="41" t="s">
        <v>157</v>
      </c>
      <c r="C165" s="4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9" customHeight="1">
      <c r="A166" s="43"/>
      <c r="B166" s="44" t="s">
        <v>158</v>
      </c>
      <c r="C166" s="4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9" customHeight="1">
      <c r="A167" s="40" t="s">
        <v>54</v>
      </c>
      <c r="B167" s="41" t="s">
        <v>137</v>
      </c>
      <c r="C167" s="4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55" t="s">
        <v>159</v>
      </c>
      <c r="B168" s="154"/>
      <c r="C168" s="16"/>
      <c r="D168" s="1"/>
      <c r="E168" s="1"/>
      <c r="F168" s="4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46"/>
      <c r="B169" s="4"/>
      <c r="C169" s="4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0.75" customHeight="1">
      <c r="A170" s="46"/>
      <c r="B170" s="4"/>
      <c r="C170" s="4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hidden="1" customHeight="1">
      <c r="A171" s="46"/>
      <c r="B171" s="4"/>
      <c r="C171" s="4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3.75" hidden="1">
      <c r="A172" s="161" t="s">
        <v>160</v>
      </c>
      <c r="B172" s="157"/>
      <c r="C172" s="15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hidden="1" customHeight="1">
      <c r="A173" s="48"/>
      <c r="B173" s="48" t="s">
        <v>0</v>
      </c>
      <c r="C173" s="4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hidden="1" customHeight="1">
      <c r="A174" s="156" t="s">
        <v>1</v>
      </c>
      <c r="B174" s="157"/>
      <c r="C174" s="15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hidden="1" customHeight="1">
      <c r="A175" s="156" t="s">
        <v>2</v>
      </c>
      <c r="B175" s="157"/>
      <c r="C175" s="15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hidden="1" customHeight="1">
      <c r="A176" s="3" t="s">
        <v>3</v>
      </c>
      <c r="B176" s="3" t="s">
        <v>4</v>
      </c>
      <c r="C176" s="3" t="s">
        <v>5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hidden="1" customHeight="1">
      <c r="A177" s="156" t="s">
        <v>6</v>
      </c>
      <c r="B177" s="157"/>
      <c r="C177" s="15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hidden="1" customHeight="1">
      <c r="A178" s="3" t="s">
        <v>7</v>
      </c>
      <c r="B178" s="3" t="s">
        <v>8</v>
      </c>
      <c r="C178" s="3" t="s">
        <v>9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hidden="1" customHeight="1">
      <c r="A179" s="3" t="s">
        <v>10</v>
      </c>
      <c r="B179" s="3" t="s">
        <v>11</v>
      </c>
      <c r="C179" s="3" t="s">
        <v>12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hidden="1" customHeight="1">
      <c r="A180" s="3" t="s">
        <v>13</v>
      </c>
      <c r="B180" s="156" t="s">
        <v>14</v>
      </c>
      <c r="C180" s="15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hidden="1" customHeight="1">
      <c r="A181" s="156" t="s">
        <v>15</v>
      </c>
      <c r="B181" s="157"/>
      <c r="C181" s="15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hidden="1" customHeight="1">
      <c r="A182" s="3" t="s">
        <v>16</v>
      </c>
      <c r="B182" s="3" t="s">
        <v>17</v>
      </c>
      <c r="C182" s="3" t="s">
        <v>18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hidden="1" customHeight="1">
      <c r="A183" s="3" t="s">
        <v>19</v>
      </c>
      <c r="B183" s="3" t="s">
        <v>20</v>
      </c>
      <c r="C183" s="3" t="s">
        <v>21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hidden="1" customHeight="1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hidden="1" customHeight="1">
      <c r="A186" s="8"/>
      <c r="B186" s="8" t="s">
        <v>22</v>
      </c>
      <c r="C186" s="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hidden="1" customHeight="1">
      <c r="A187" s="6" t="s">
        <v>23</v>
      </c>
      <c r="B187" s="7" t="s">
        <v>24</v>
      </c>
      <c r="C187" s="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hidden="1" customHeight="1">
      <c r="A188" s="6" t="s">
        <v>25</v>
      </c>
      <c r="B188" s="7" t="s">
        <v>26</v>
      </c>
      <c r="C188" s="8" t="s">
        <v>27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hidden="1" customHeight="1">
      <c r="A189" s="6" t="s">
        <v>28</v>
      </c>
      <c r="B189" s="7" t="s">
        <v>29</v>
      </c>
      <c r="C189" s="8" t="s">
        <v>30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hidden="1" customHeight="1">
      <c r="A190" s="6" t="s">
        <v>31</v>
      </c>
      <c r="B190" s="7" t="s">
        <v>161</v>
      </c>
      <c r="C190" s="8" t="s">
        <v>162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hidden="1" customHeight="1">
      <c r="A193" s="8" t="s">
        <v>34</v>
      </c>
      <c r="B193" s="8" t="s">
        <v>35</v>
      </c>
      <c r="C193" s="8" t="s">
        <v>36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hidden="1" customHeight="1">
      <c r="A194" s="8" t="str">
        <f t="shared" ref="A194:C194" si="0">A23</f>
        <v>Preparo de Alimentos</v>
      </c>
      <c r="B194" s="8" t="str">
        <f t="shared" si="0"/>
        <v xml:space="preserve">Merendeira </v>
      </c>
      <c r="C194" s="49">
        <f t="shared" si="0"/>
        <v>245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hidden="1" customHeight="1">
      <c r="A195" s="8" t="str">
        <f t="shared" ref="A195:C195" si="1">A24</f>
        <v>Preparo de Alimentos</v>
      </c>
      <c r="B195" s="8" t="str">
        <f t="shared" si="1"/>
        <v>Nutricionista</v>
      </c>
      <c r="C195" s="8">
        <f t="shared" si="1"/>
        <v>13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hidden="1" customHeight="1">
      <c r="A197" s="1"/>
      <c r="B197" s="13" t="s">
        <v>40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hidden="1" customHeight="1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hidden="1" customHeight="1">
      <c r="A199" s="159" t="s">
        <v>41</v>
      </c>
      <c r="B199" s="160"/>
      <c r="C199" s="15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hidden="1" customHeight="1">
      <c r="A200" s="6">
        <v>1</v>
      </c>
      <c r="B200" s="15" t="s">
        <v>42</v>
      </c>
      <c r="C200" s="8" t="s">
        <v>37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hidden="1" customHeight="1">
      <c r="A201" s="6">
        <v>2</v>
      </c>
      <c r="B201" s="15" t="s">
        <v>43</v>
      </c>
      <c r="C201" s="16">
        <v>2253.62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hidden="1" customHeight="1">
      <c r="A202" s="6">
        <v>3</v>
      </c>
      <c r="B202" s="15" t="s">
        <v>44</v>
      </c>
      <c r="C202" s="17" t="s">
        <v>163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hidden="1" customHeight="1">
      <c r="A203" s="6">
        <v>4</v>
      </c>
      <c r="B203" s="15" t="s">
        <v>46</v>
      </c>
      <c r="C203" s="18">
        <v>44256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hidden="1" customHeight="1">
      <c r="A205" s="13" t="s">
        <v>47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hidden="1" customHeight="1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hidden="1" customHeight="1">
      <c r="A207" s="153" t="s">
        <v>48</v>
      </c>
      <c r="B207" s="154"/>
      <c r="C207" s="8" t="s">
        <v>49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hidden="1" customHeight="1">
      <c r="A208" s="6" t="s">
        <v>23</v>
      </c>
      <c r="B208" s="7" t="s">
        <v>50</v>
      </c>
      <c r="C208" s="16">
        <f>C201</f>
        <v>2253.62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hidden="1" customHeight="1">
      <c r="A209" s="6" t="s">
        <v>25</v>
      </c>
      <c r="B209" s="7" t="s">
        <v>51</v>
      </c>
      <c r="C209" s="1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hidden="1" customHeight="1">
      <c r="A210" s="6" t="s">
        <v>28</v>
      </c>
      <c r="B210" s="7" t="s">
        <v>52</v>
      </c>
      <c r="C210" s="1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hidden="1" customHeight="1">
      <c r="A211" s="6" t="s">
        <v>31</v>
      </c>
      <c r="B211" s="7" t="s">
        <v>53</v>
      </c>
      <c r="C211" s="1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hidden="1" customHeight="1">
      <c r="A212" s="6" t="s">
        <v>54</v>
      </c>
      <c r="B212" s="7" t="s">
        <v>55</v>
      </c>
      <c r="C212" s="1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hidden="1" customHeight="1">
      <c r="A213" s="6" t="s">
        <v>56</v>
      </c>
      <c r="B213" s="7" t="s">
        <v>57</v>
      </c>
      <c r="C213" s="1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hidden="1" customHeight="1">
      <c r="A214" s="6" t="s">
        <v>58</v>
      </c>
      <c r="B214" s="7" t="s">
        <v>59</v>
      </c>
      <c r="C214" s="1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hidden="1" customHeight="1">
      <c r="A215" s="6" t="s">
        <v>60</v>
      </c>
      <c r="B215" s="7" t="s">
        <v>61</v>
      </c>
      <c r="C215" s="1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hidden="1" customHeight="1">
      <c r="A216" s="151" t="s">
        <v>62</v>
      </c>
      <c r="B216" s="152"/>
      <c r="C216" s="16">
        <f>SUM(C208:C215)</f>
        <v>2253.62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hidden="1" customHeight="1">
      <c r="A217" s="20" t="s">
        <v>63</v>
      </c>
      <c r="B217" s="2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hidden="1" customHeight="1">
      <c r="A219" s="13" t="s">
        <v>64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hidden="1" customHeight="1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hidden="1" customHeight="1">
      <c r="A221" s="153" t="s">
        <v>65</v>
      </c>
      <c r="B221" s="154"/>
      <c r="C221" s="8" t="s">
        <v>49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hidden="1" customHeight="1">
      <c r="A222" s="6" t="s">
        <v>23</v>
      </c>
      <c r="B222" s="7" t="s">
        <v>66</v>
      </c>
      <c r="C222" s="21">
        <f>2*3.75*22 - 0.06*C216</f>
        <v>29.782800000000009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hidden="1" customHeight="1">
      <c r="A223" s="6" t="s">
        <v>25</v>
      </c>
      <c r="B223" s="7" t="s">
        <v>67</v>
      </c>
      <c r="C223" s="2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hidden="1" customHeight="1">
      <c r="A224" s="6" t="s">
        <v>28</v>
      </c>
      <c r="B224" s="7" t="s">
        <v>68</v>
      </c>
      <c r="C224" s="21">
        <v>0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hidden="1" customHeight="1">
      <c r="A225" s="6" t="s">
        <v>31</v>
      </c>
      <c r="B225" s="7" t="s">
        <v>69</v>
      </c>
      <c r="C225" s="2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hidden="1" customHeight="1">
      <c r="A226" s="6" t="s">
        <v>54</v>
      </c>
      <c r="B226" s="7" t="s">
        <v>70</v>
      </c>
      <c r="C226" s="2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hidden="1" customHeight="1">
      <c r="A227" s="6" t="s">
        <v>56</v>
      </c>
      <c r="B227" s="7" t="s">
        <v>71</v>
      </c>
      <c r="C227" s="21">
        <v>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hidden="1" customHeight="1">
      <c r="A228" s="6" t="s">
        <v>58</v>
      </c>
      <c r="B228" s="19" t="s">
        <v>61</v>
      </c>
      <c r="C228" s="2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hidden="1" customHeight="1">
      <c r="A229" s="151" t="s">
        <v>72</v>
      </c>
      <c r="B229" s="152"/>
      <c r="C229" s="21">
        <f>SUM(C222:C228)</f>
        <v>29.782800000000009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hidden="1" customHeight="1">
      <c r="A230" s="22" t="s">
        <v>73</v>
      </c>
      <c r="B230" s="23" t="s">
        <v>74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hidden="1" customHeight="1">
      <c r="A232" s="13" t="s">
        <v>75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hidden="1" customHeight="1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hidden="1" customHeight="1">
      <c r="A234" s="153" t="s">
        <v>164</v>
      </c>
      <c r="B234" s="154"/>
      <c r="C234" s="8" t="s">
        <v>49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hidden="1" customHeight="1">
      <c r="A235" s="6" t="s">
        <v>23</v>
      </c>
      <c r="B235" s="50" t="str">
        <f t="shared" ref="B235:B238" si="2">B65</f>
        <v>Uniformes e EPI</v>
      </c>
      <c r="C235" s="21">
        <v>0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hidden="1" customHeight="1">
      <c r="A236" s="6" t="s">
        <v>25</v>
      </c>
      <c r="B236" s="50" t="str">
        <f t="shared" si="2"/>
        <v>Materiais</v>
      </c>
      <c r="C236" s="21">
        <v>0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hidden="1" customHeight="1">
      <c r="A237" s="6" t="s">
        <v>28</v>
      </c>
      <c r="B237" s="50" t="str">
        <f t="shared" si="2"/>
        <v xml:space="preserve">Equipamentos </v>
      </c>
      <c r="C237" s="21">
        <v>0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hidden="1" customHeight="1">
      <c r="A238" s="6" t="s">
        <v>31</v>
      </c>
      <c r="B238" s="50">
        <f t="shared" si="2"/>
        <v>0</v>
      </c>
      <c r="C238" s="2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hidden="1" customHeight="1">
      <c r="A239" s="155" t="s">
        <v>80</v>
      </c>
      <c r="B239" s="154"/>
      <c r="C239" s="21">
        <f>SUM(C235:C238)</f>
        <v>0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hidden="1" customHeight="1">
      <c r="A240" s="3" t="s">
        <v>81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hidden="1" customHeight="1">
      <c r="A242" s="28" t="s">
        <v>82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hidden="1" customHeight="1">
      <c r="A243" s="2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hidden="1" customHeight="1">
      <c r="A244" s="28" t="s">
        <v>83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hidden="1" customHeight="1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hidden="1" customHeight="1">
      <c r="A246" s="153" t="s">
        <v>84</v>
      </c>
      <c r="B246" s="154"/>
      <c r="C246" s="10" t="s">
        <v>85</v>
      </c>
      <c r="D246" s="8" t="s">
        <v>49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hidden="1" customHeight="1">
      <c r="A247" s="6" t="s">
        <v>23</v>
      </c>
      <c r="B247" s="7" t="s">
        <v>86</v>
      </c>
      <c r="C247" s="31">
        <v>0.2</v>
      </c>
      <c r="D247" s="21">
        <f t="shared" ref="D247:D254" si="3">C247*$C$216</f>
        <v>450.72399999999999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hidden="1" customHeight="1">
      <c r="A248" s="6" t="s">
        <v>25</v>
      </c>
      <c r="B248" s="7" t="s">
        <v>87</v>
      </c>
      <c r="C248" s="31">
        <v>1.4999999999999999E-2</v>
      </c>
      <c r="D248" s="21">
        <f t="shared" si="3"/>
        <v>33.804299999999998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hidden="1" customHeight="1">
      <c r="A249" s="6" t="s">
        <v>28</v>
      </c>
      <c r="B249" s="7" t="s">
        <v>88</v>
      </c>
      <c r="C249" s="31">
        <v>0.01</v>
      </c>
      <c r="D249" s="21">
        <f t="shared" si="3"/>
        <v>22.536200000000001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hidden="1" customHeight="1">
      <c r="A250" s="6" t="s">
        <v>31</v>
      </c>
      <c r="B250" s="7" t="s">
        <v>89</v>
      </c>
      <c r="C250" s="31">
        <v>2E-3</v>
      </c>
      <c r="D250" s="21">
        <f t="shared" si="3"/>
        <v>4.5072399999999995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hidden="1" customHeight="1">
      <c r="A251" s="6" t="s">
        <v>54</v>
      </c>
      <c r="B251" s="7" t="s">
        <v>90</v>
      </c>
      <c r="C251" s="31">
        <v>2.5000000000000001E-2</v>
      </c>
      <c r="D251" s="21">
        <f t="shared" si="3"/>
        <v>56.340499999999999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hidden="1" customHeight="1">
      <c r="A252" s="6" t="s">
        <v>56</v>
      </c>
      <c r="B252" s="7" t="s">
        <v>91</v>
      </c>
      <c r="C252" s="31">
        <v>0.08</v>
      </c>
      <c r="D252" s="21">
        <f t="shared" si="3"/>
        <v>180.28960000000001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hidden="1" customHeight="1">
      <c r="A253" s="6" t="s">
        <v>58</v>
      </c>
      <c r="B253" s="7" t="s">
        <v>92</v>
      </c>
      <c r="C253" s="31">
        <v>0.03</v>
      </c>
      <c r="D253" s="21">
        <f t="shared" si="3"/>
        <v>67.608599999999996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hidden="1" customHeight="1">
      <c r="A254" s="6" t="s">
        <v>60</v>
      </c>
      <c r="B254" s="7" t="s">
        <v>93</v>
      </c>
      <c r="C254" s="31">
        <v>6.0000000000000001E-3</v>
      </c>
      <c r="D254" s="21">
        <f t="shared" si="3"/>
        <v>13.52172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hidden="1" customHeight="1">
      <c r="A255" s="155" t="s">
        <v>72</v>
      </c>
      <c r="B255" s="154"/>
      <c r="C255" s="31">
        <f t="shared" ref="C255:D255" si="4">SUM(C247:C254)</f>
        <v>0.3680000000000001</v>
      </c>
      <c r="D255" s="21">
        <f t="shared" si="4"/>
        <v>829.33215999999993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hidden="1" customHeight="1">
      <c r="A256" s="22" t="s">
        <v>94</v>
      </c>
      <c r="B256" s="23" t="s">
        <v>95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hidden="1" customHeight="1">
      <c r="A257" s="22" t="s">
        <v>96</v>
      </c>
      <c r="B257" s="23" t="s">
        <v>97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hidden="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hidden="1" customHeight="1">
      <c r="A259" s="13" t="s">
        <v>98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hidden="1" customHeight="1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hidden="1" customHeight="1">
      <c r="A261" s="153" t="s">
        <v>99</v>
      </c>
      <c r="B261" s="154"/>
      <c r="C261" s="8" t="s">
        <v>85</v>
      </c>
      <c r="D261" s="8" t="s">
        <v>49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hidden="1" customHeight="1">
      <c r="A262" s="6" t="s">
        <v>23</v>
      </c>
      <c r="B262" s="7" t="s">
        <v>100</v>
      </c>
      <c r="C262" s="31">
        <v>8.3299999999999999E-2</v>
      </c>
      <c r="D262" s="21">
        <f>C262*$C$216</f>
        <v>187.72654599999998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hidden="1" customHeight="1">
      <c r="A263" s="6"/>
      <c r="B263" s="7" t="s">
        <v>101</v>
      </c>
      <c r="C263" s="31">
        <v>8.3299999999999999E-2</v>
      </c>
      <c r="D263" s="21">
        <f t="shared" ref="D263:D264" si="5">C263*$C$46</f>
        <v>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hidden="1" customHeight="1">
      <c r="A264" s="6"/>
      <c r="B264" s="7" t="s">
        <v>102</v>
      </c>
      <c r="C264" s="31">
        <v>2.7799999999999998E-2</v>
      </c>
      <c r="D264" s="21">
        <f t="shared" si="5"/>
        <v>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hidden="1" customHeight="1">
      <c r="A265" s="8"/>
      <c r="B265" s="32" t="s">
        <v>103</v>
      </c>
      <c r="C265" s="31">
        <f>C262+C263+C264</f>
        <v>0.19439999999999999</v>
      </c>
      <c r="D265" s="21">
        <f t="shared" ref="D265:D267" si="6">C265*$C$216</f>
        <v>438.10372799999993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hidden="1" customHeight="1">
      <c r="A266" s="6" t="s">
        <v>25</v>
      </c>
      <c r="B266" s="7" t="s">
        <v>104</v>
      </c>
      <c r="C266" s="31">
        <f>C255*C265</f>
        <v>7.1539200000000011E-2</v>
      </c>
      <c r="D266" s="21">
        <f t="shared" si="6"/>
        <v>161.22217190400002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hidden="1" customHeight="1">
      <c r="A267" s="155" t="s">
        <v>80</v>
      </c>
      <c r="B267" s="154"/>
      <c r="C267" s="31">
        <f>C265+C266</f>
        <v>0.26593919999999999</v>
      </c>
      <c r="D267" s="21">
        <f t="shared" si="6"/>
        <v>599.32589990399993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hidden="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hidden="1" customHeight="1">
      <c r="A269" s="13" t="s">
        <v>105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hidden="1" customHeight="1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hidden="1" customHeight="1">
      <c r="A271" s="153" t="s">
        <v>106</v>
      </c>
      <c r="B271" s="154"/>
      <c r="C271" s="8" t="s">
        <v>85</v>
      </c>
      <c r="D271" s="8" t="s">
        <v>49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hidden="1" customHeight="1">
      <c r="A272" s="6" t="s">
        <v>23</v>
      </c>
      <c r="B272" s="7" t="s">
        <v>107</v>
      </c>
      <c r="C272" s="31">
        <v>6.9999999999999999E-4</v>
      </c>
      <c r="D272" s="21">
        <f t="shared" ref="D272:D273" si="7">C272*$C$216</f>
        <v>1.577534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hidden="1" customHeight="1">
      <c r="A273" s="6" t="s">
        <v>25</v>
      </c>
      <c r="B273" s="7" t="s">
        <v>108</v>
      </c>
      <c r="C273" s="31">
        <f>C272*C255</f>
        <v>2.5760000000000008E-4</v>
      </c>
      <c r="D273" s="21">
        <f t="shared" si="7"/>
        <v>0.58053251200000011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hidden="1" customHeight="1">
      <c r="A274" s="155" t="s">
        <v>80</v>
      </c>
      <c r="B274" s="154"/>
      <c r="C274" s="31">
        <f t="shared" ref="C274:D274" si="8">SUM(C272:C273)</f>
        <v>9.5760000000000007E-4</v>
      </c>
      <c r="D274" s="21">
        <f t="shared" si="8"/>
        <v>2.158066512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hidden="1" customHeight="1">
      <c r="A276" s="13" t="s">
        <v>109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hidden="1" customHeight="1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hidden="1" customHeight="1">
      <c r="A278" s="153" t="s">
        <v>110</v>
      </c>
      <c r="B278" s="154"/>
      <c r="C278" s="8" t="s">
        <v>85</v>
      </c>
      <c r="D278" s="8" t="s">
        <v>49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hidden="1" customHeight="1">
      <c r="A279" s="6" t="s">
        <v>23</v>
      </c>
      <c r="B279" s="7" t="s">
        <v>111</v>
      </c>
      <c r="C279" s="31">
        <v>4.1999999999999997E-3</v>
      </c>
      <c r="D279" s="21">
        <f t="shared" ref="D279:D284" si="9">C279*$C$216</f>
        <v>9.4652039999999982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hidden="1" customHeight="1">
      <c r="A280" s="6" t="s">
        <v>25</v>
      </c>
      <c r="B280" s="7" t="s">
        <v>112</v>
      </c>
      <c r="C280" s="31">
        <f>8%*C279</f>
        <v>3.3599999999999998E-4</v>
      </c>
      <c r="D280" s="21">
        <f t="shared" si="9"/>
        <v>0.75721631999999994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hidden="1" customHeight="1">
      <c r="A281" s="6" t="s">
        <v>28</v>
      </c>
      <c r="B281" s="7" t="s">
        <v>113</v>
      </c>
      <c r="C281" s="31">
        <f>4.35%*C279</f>
        <v>1.8269999999999997E-4</v>
      </c>
      <c r="D281" s="21">
        <f t="shared" si="9"/>
        <v>0.41173637399999991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hidden="1" customHeight="1">
      <c r="A282" s="6" t="s">
        <v>31</v>
      </c>
      <c r="B282" s="7" t="s">
        <v>114</v>
      </c>
      <c r="C282" s="31">
        <v>4.0000000000000002E-4</v>
      </c>
      <c r="D282" s="21">
        <f t="shared" si="9"/>
        <v>0.90144800000000003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hidden="1" customHeight="1">
      <c r="A283" s="6" t="s">
        <v>54</v>
      </c>
      <c r="B283" s="7" t="s">
        <v>115</v>
      </c>
      <c r="C283" s="31">
        <f>C282*C255</f>
        <v>1.4720000000000005E-4</v>
      </c>
      <c r="D283" s="21">
        <f t="shared" si="9"/>
        <v>0.33173286400000013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hidden="1" customHeight="1">
      <c r="A284" s="6" t="s">
        <v>56</v>
      </c>
      <c r="B284" s="7" t="s">
        <v>116</v>
      </c>
      <c r="C284" s="31">
        <v>1E-4</v>
      </c>
      <c r="D284" s="21">
        <f t="shared" si="9"/>
        <v>0.22536200000000001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hidden="1" customHeight="1">
      <c r="A285" s="155" t="s">
        <v>80</v>
      </c>
      <c r="B285" s="154"/>
      <c r="C285" s="31">
        <f t="shared" ref="C285:D285" si="10">SUM(C279:C284)</f>
        <v>5.3659000000000007E-3</v>
      </c>
      <c r="D285" s="21">
        <f t="shared" si="10"/>
        <v>12.092699558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hidden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hidden="1" customHeight="1">
      <c r="A287" s="28" t="s">
        <v>117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hidden="1" customHeight="1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hidden="1" customHeight="1">
      <c r="A289" s="153" t="s">
        <v>118</v>
      </c>
      <c r="B289" s="154"/>
      <c r="C289" s="8" t="s">
        <v>85</v>
      </c>
      <c r="D289" s="8" t="s">
        <v>49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hidden="1" customHeight="1">
      <c r="A290" s="6" t="s">
        <v>23</v>
      </c>
      <c r="B290" s="7" t="s">
        <v>119</v>
      </c>
      <c r="C290" s="31">
        <f>8.33%+2.78%</f>
        <v>0.1111</v>
      </c>
      <c r="D290" s="21">
        <f t="shared" ref="D290:D298" si="11">C290*$C$216</f>
        <v>250.377182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hidden="1" customHeight="1">
      <c r="A291" s="6" t="s">
        <v>25</v>
      </c>
      <c r="B291" s="7" t="s">
        <v>120</v>
      </c>
      <c r="C291" s="31">
        <v>1.66E-2</v>
      </c>
      <c r="D291" s="21">
        <f t="shared" si="11"/>
        <v>37.410091999999999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hidden="1" customHeight="1">
      <c r="A292" s="6" t="s">
        <v>28</v>
      </c>
      <c r="B292" s="7" t="s">
        <v>121</v>
      </c>
      <c r="C292" s="31">
        <v>0</v>
      </c>
      <c r="D292" s="21">
        <f t="shared" si="11"/>
        <v>0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hidden="1" customHeight="1">
      <c r="A293" s="6" t="s">
        <v>31</v>
      </c>
      <c r="B293" s="7" t="s">
        <v>122</v>
      </c>
      <c r="C293" s="31">
        <v>2.8E-3</v>
      </c>
      <c r="D293" s="21">
        <f t="shared" si="11"/>
        <v>6.310136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hidden="1" customHeight="1">
      <c r="A294" s="6" t="s">
        <v>54</v>
      </c>
      <c r="B294" s="7" t="s">
        <v>123</v>
      </c>
      <c r="C294" s="31">
        <v>2.9999999999999997E-4</v>
      </c>
      <c r="D294" s="21">
        <f t="shared" si="11"/>
        <v>0.67608599999999985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hidden="1" customHeight="1">
      <c r="A295" s="6" t="s">
        <v>56</v>
      </c>
      <c r="B295" s="7" t="s">
        <v>61</v>
      </c>
      <c r="C295" s="31"/>
      <c r="D295" s="21">
        <f t="shared" si="11"/>
        <v>0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hidden="1" customHeight="1">
      <c r="A296" s="8"/>
      <c r="B296" s="32" t="s">
        <v>103</v>
      </c>
      <c r="C296" s="31">
        <f>SUM(C290:C295)</f>
        <v>0.1308</v>
      </c>
      <c r="D296" s="21">
        <f t="shared" si="11"/>
        <v>294.77349599999997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hidden="1" customHeight="1">
      <c r="A297" s="6" t="s">
        <v>58</v>
      </c>
      <c r="B297" s="7" t="s">
        <v>124</v>
      </c>
      <c r="C297" s="31">
        <f>C296*C255</f>
        <v>4.8134400000000015E-2</v>
      </c>
      <c r="D297" s="21">
        <f t="shared" si="11"/>
        <v>108.47664652800003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hidden="1" customHeight="1">
      <c r="A298" s="155" t="s">
        <v>80</v>
      </c>
      <c r="B298" s="154"/>
      <c r="C298" s="31">
        <f>C296+C297</f>
        <v>0.17893440000000002</v>
      </c>
      <c r="D298" s="21">
        <f t="shared" si="11"/>
        <v>403.25014252800003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hidden="1" customHeight="1">
      <c r="A300" s="28" t="s">
        <v>125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hidden="1" customHeight="1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hidden="1" customHeight="1">
      <c r="A302" s="153" t="s">
        <v>126</v>
      </c>
      <c r="B302" s="154"/>
      <c r="C302" s="8" t="s">
        <v>85</v>
      </c>
      <c r="D302" s="8" t="s">
        <v>49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hidden="1" customHeight="1">
      <c r="A303" s="34" t="s">
        <v>127</v>
      </c>
      <c r="B303" s="7" t="s">
        <v>128</v>
      </c>
      <c r="C303" s="31">
        <f t="shared" ref="C303:D303" si="12">C255</f>
        <v>0.3680000000000001</v>
      </c>
      <c r="D303" s="21">
        <f t="shared" si="12"/>
        <v>829.33215999999993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hidden="1" customHeight="1">
      <c r="A304" s="34" t="s">
        <v>129</v>
      </c>
      <c r="B304" s="7" t="s">
        <v>165</v>
      </c>
      <c r="C304" s="31">
        <f t="shared" ref="C304:D304" si="13">C267</f>
        <v>0.26593919999999999</v>
      </c>
      <c r="D304" s="21">
        <f t="shared" si="13"/>
        <v>599.32589990399993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hidden="1" customHeight="1">
      <c r="A305" s="34" t="s">
        <v>131</v>
      </c>
      <c r="B305" s="7" t="s">
        <v>107</v>
      </c>
      <c r="C305" s="31">
        <f t="shared" ref="C305:D305" si="14">C274</f>
        <v>9.5760000000000007E-4</v>
      </c>
      <c r="D305" s="21">
        <f t="shared" si="14"/>
        <v>2.158066512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hidden="1" customHeight="1">
      <c r="A306" s="34" t="s">
        <v>132</v>
      </c>
      <c r="B306" s="7" t="s">
        <v>133</v>
      </c>
      <c r="C306" s="31">
        <f t="shared" ref="C306:D306" si="15">C285</f>
        <v>5.3659000000000007E-3</v>
      </c>
      <c r="D306" s="21">
        <f t="shared" si="15"/>
        <v>12.092699558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hidden="1" customHeight="1">
      <c r="A307" s="34" t="s">
        <v>134</v>
      </c>
      <c r="B307" s="7" t="s">
        <v>135</v>
      </c>
      <c r="C307" s="31">
        <f t="shared" ref="C307:D307" si="16">C298</f>
        <v>0.17893440000000002</v>
      </c>
      <c r="D307" s="21">
        <f t="shared" si="16"/>
        <v>403.25014252800003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hidden="1" customHeight="1">
      <c r="A308" s="34" t="s">
        <v>136</v>
      </c>
      <c r="B308" s="7" t="s">
        <v>61</v>
      </c>
      <c r="C308" s="31"/>
      <c r="D308" s="2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hidden="1" customHeight="1">
      <c r="A309" s="155" t="s">
        <v>80</v>
      </c>
      <c r="B309" s="154"/>
      <c r="C309" s="31">
        <f t="shared" ref="C309:D309" si="17">SUM(C303:C308)</f>
        <v>0.81919710000000023</v>
      </c>
      <c r="D309" s="21">
        <f t="shared" si="17"/>
        <v>1846.1589685019999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hidden="1" customHeight="1">
      <c r="A310" s="1"/>
      <c r="B310" s="1"/>
      <c r="C310" s="1"/>
      <c r="D310" s="3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hidden="1" customHeight="1">
      <c r="A311" s="13" t="s">
        <v>137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hidden="1" customHeight="1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hidden="1" customHeight="1">
      <c r="A313" s="153" t="s">
        <v>138</v>
      </c>
      <c r="B313" s="154"/>
      <c r="C313" s="8" t="s">
        <v>85</v>
      </c>
      <c r="D313" s="8" t="s">
        <v>49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hidden="1" customHeight="1">
      <c r="A314" s="6" t="s">
        <v>23</v>
      </c>
      <c r="B314" s="7" t="s">
        <v>139</v>
      </c>
      <c r="C314" s="31">
        <v>0.03</v>
      </c>
      <c r="D314" s="16">
        <f>C314*C337</f>
        <v>123.88685305505999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hidden="1" customHeight="1">
      <c r="A315" s="6" t="s">
        <v>25</v>
      </c>
      <c r="B315" s="174" t="s">
        <v>140</v>
      </c>
      <c r="C315" s="160"/>
      <c r="D315" s="15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hidden="1" customHeight="1">
      <c r="A316" s="6"/>
      <c r="B316" s="7" t="s">
        <v>141</v>
      </c>
      <c r="C316" s="31">
        <v>6.4999999999999997E-3</v>
      </c>
      <c r="D316" s="16">
        <f t="shared" ref="D316:D318" si="18">(($C$337+$D$314+$D$323)/(1-$C$322))*C316</f>
        <v>32.320389260257357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hidden="1" customHeight="1">
      <c r="A317" s="6"/>
      <c r="B317" s="7" t="s">
        <v>142</v>
      </c>
      <c r="C317" s="31">
        <v>0.03</v>
      </c>
      <c r="D317" s="16">
        <f t="shared" si="18"/>
        <v>149.17102735503394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hidden="1" customHeight="1">
      <c r="A318" s="6"/>
      <c r="B318" s="7" t="s">
        <v>143</v>
      </c>
      <c r="C318" s="31">
        <v>0</v>
      </c>
      <c r="D318" s="16">
        <f t="shared" si="18"/>
        <v>0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hidden="1" customHeight="1">
      <c r="A319" s="6"/>
      <c r="B319" s="174" t="s">
        <v>144</v>
      </c>
      <c r="C319" s="160"/>
      <c r="D319" s="15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hidden="1" customHeight="1">
      <c r="A320" s="6"/>
      <c r="B320" s="174" t="s">
        <v>145</v>
      </c>
      <c r="C320" s="160"/>
      <c r="D320" s="15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hidden="1" customHeight="1">
      <c r="A321" s="6"/>
      <c r="B321" s="7" t="s">
        <v>146</v>
      </c>
      <c r="C321" s="31">
        <v>0.05</v>
      </c>
      <c r="D321" s="16">
        <f t="shared" ref="D321:D322" si="19">(($C$337+$D$314+$D$323)/(1-$C$322))*C321</f>
        <v>248.61837892505662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hidden="1" customHeight="1">
      <c r="A322" s="6"/>
      <c r="B322" s="7" t="s">
        <v>147</v>
      </c>
      <c r="C322" s="31">
        <f>SUM(C316:C321)</f>
        <v>8.6499999999999994E-2</v>
      </c>
      <c r="D322" s="16">
        <f t="shared" si="19"/>
        <v>430.10979554034787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hidden="1" customHeight="1">
      <c r="A323" s="6" t="s">
        <v>28</v>
      </c>
      <c r="B323" s="7" t="s">
        <v>148</v>
      </c>
      <c r="C323" s="31">
        <v>6.7900000000000002E-2</v>
      </c>
      <c r="D323" s="16">
        <f>C323*(C337+D314)</f>
        <v>288.80916140372437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hidden="1" customHeight="1">
      <c r="A324" s="175" t="s">
        <v>80</v>
      </c>
      <c r="B324" s="176"/>
      <c r="C324" s="36">
        <f t="shared" ref="C324:D324" si="20">SUM(C314,C322,C323)</f>
        <v>0.18440000000000001</v>
      </c>
      <c r="D324" s="37">
        <f t="shared" si="20"/>
        <v>842.80580999913218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5.75" hidden="1" customHeight="1">
      <c r="A325" s="38" t="s">
        <v>149</v>
      </c>
      <c r="B325" s="162" t="s">
        <v>150</v>
      </c>
      <c r="C325" s="165" t="s">
        <v>151</v>
      </c>
      <c r="D325" s="166"/>
      <c r="E325" s="5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5.75" hidden="1" customHeight="1">
      <c r="A326" s="38" t="s">
        <v>152</v>
      </c>
      <c r="B326" s="163"/>
      <c r="C326" s="167"/>
      <c r="D326" s="168"/>
      <c r="E326" s="5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5.75" hidden="1" customHeight="1">
      <c r="A327" s="38" t="s">
        <v>153</v>
      </c>
      <c r="B327" s="164"/>
      <c r="C327" s="169"/>
      <c r="D327" s="170"/>
      <c r="E327" s="5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hidden="1" customHeight="1">
      <c r="A328" s="39"/>
      <c r="B328" s="2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hidden="1" customHeight="1">
      <c r="A329" s="39"/>
      <c r="B329" s="2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hidden="1" customHeight="1">
      <c r="A330" s="39"/>
      <c r="B330" s="28" t="s">
        <v>166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hidden="1" customHeight="1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hidden="1" customHeight="1">
      <c r="A332" s="153" t="s">
        <v>155</v>
      </c>
      <c r="B332" s="154"/>
      <c r="C332" s="8" t="s">
        <v>49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hidden="1" customHeight="1">
      <c r="A333" s="6" t="s">
        <v>23</v>
      </c>
      <c r="B333" s="7" t="s">
        <v>47</v>
      </c>
      <c r="C333" s="16">
        <f>C216</f>
        <v>2253.62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hidden="1" customHeight="1">
      <c r="A334" s="6" t="s">
        <v>25</v>
      </c>
      <c r="B334" s="7" t="s">
        <v>64</v>
      </c>
      <c r="C334" s="16">
        <f>C229</f>
        <v>29.782800000000009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hidden="1" customHeight="1">
      <c r="A335" s="6" t="s">
        <v>28</v>
      </c>
      <c r="B335" s="7" t="s">
        <v>156</v>
      </c>
      <c r="C335" s="16">
        <f>C239</f>
        <v>0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hidden="1" customHeight="1">
      <c r="A336" s="6" t="s">
        <v>31</v>
      </c>
      <c r="B336" s="7" t="s">
        <v>157</v>
      </c>
      <c r="C336" s="16">
        <f>D309</f>
        <v>1846.1589685019999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hidden="1" customHeight="1">
      <c r="A337" s="8"/>
      <c r="B337" s="32" t="s">
        <v>158</v>
      </c>
      <c r="C337" s="16">
        <f>SUM(C333:C336)</f>
        <v>4129.5617685019997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hidden="1" customHeight="1">
      <c r="A338" s="6" t="s">
        <v>54</v>
      </c>
      <c r="B338" s="7" t="s">
        <v>137</v>
      </c>
      <c r="C338" s="16">
        <f>D324</f>
        <v>842.80580999913218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hidden="1" customHeight="1">
      <c r="A339" s="155" t="s">
        <v>159</v>
      </c>
      <c r="B339" s="154"/>
      <c r="C339" s="52">
        <f>C337+C338</f>
        <v>4972.3675785011319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1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1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1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1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1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1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1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1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1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1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1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mergeCells count="69">
    <mergeCell ref="A255:B255"/>
    <mergeCell ref="A261:B261"/>
    <mergeCell ref="A267:B267"/>
    <mergeCell ref="A271:B271"/>
    <mergeCell ref="A274:B274"/>
    <mergeCell ref="A278:B278"/>
    <mergeCell ref="A285:B285"/>
    <mergeCell ref="B320:D320"/>
    <mergeCell ref="A324:B324"/>
    <mergeCell ref="B325:B327"/>
    <mergeCell ref="C325:D327"/>
    <mergeCell ref="A332:B332"/>
    <mergeCell ref="A339:B339"/>
    <mergeCell ref="A289:B289"/>
    <mergeCell ref="A298:B298"/>
    <mergeCell ref="A302:B302"/>
    <mergeCell ref="A309:B309"/>
    <mergeCell ref="A313:B313"/>
    <mergeCell ref="B315:D315"/>
    <mergeCell ref="B319:D319"/>
    <mergeCell ref="A1:C1"/>
    <mergeCell ref="A3:C3"/>
    <mergeCell ref="A4:C4"/>
    <mergeCell ref="A6:C6"/>
    <mergeCell ref="B9:C9"/>
    <mergeCell ref="A10:C10"/>
    <mergeCell ref="A29:C29"/>
    <mergeCell ref="A37:B37"/>
    <mergeCell ref="A46:B46"/>
    <mergeCell ref="A51:B51"/>
    <mergeCell ref="A59:B59"/>
    <mergeCell ref="A64:B64"/>
    <mergeCell ref="A69:B69"/>
    <mergeCell ref="A76:B76"/>
    <mergeCell ref="A85:B85"/>
    <mergeCell ref="A91:B91"/>
    <mergeCell ref="A97:B97"/>
    <mergeCell ref="A101:B101"/>
    <mergeCell ref="A104:B104"/>
    <mergeCell ref="A108:B108"/>
    <mergeCell ref="A115:B115"/>
    <mergeCell ref="A119:B119"/>
    <mergeCell ref="A128:B128"/>
    <mergeCell ref="A132:B132"/>
    <mergeCell ref="A139:B139"/>
    <mergeCell ref="A143:B143"/>
    <mergeCell ref="B145:D145"/>
    <mergeCell ref="B149:D149"/>
    <mergeCell ref="B150:D150"/>
    <mergeCell ref="A154:B154"/>
    <mergeCell ref="B155:B157"/>
    <mergeCell ref="C155:D157"/>
    <mergeCell ref="A159:D159"/>
    <mergeCell ref="A161:B161"/>
    <mergeCell ref="A168:B168"/>
    <mergeCell ref="A172:C172"/>
    <mergeCell ref="A174:C174"/>
    <mergeCell ref="A175:C175"/>
    <mergeCell ref="A177:C177"/>
    <mergeCell ref="B180:C180"/>
    <mergeCell ref="A229:B229"/>
    <mergeCell ref="A234:B234"/>
    <mergeCell ref="A239:B239"/>
    <mergeCell ref="A246:B246"/>
    <mergeCell ref="A181:C181"/>
    <mergeCell ref="A199:C199"/>
    <mergeCell ref="A207:B207"/>
    <mergeCell ref="A216:B216"/>
    <mergeCell ref="A221:B221"/>
  </mergeCells>
  <pageMargins left="0.78740157480314965" right="0.78740157480314965" top="0.59055118110236227" bottom="0.59055118110236227" header="0" footer="0"/>
  <pageSetup paperSize="9" scale="37" fitToHeight="0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showGridLines="0" tabSelected="1" topLeftCell="A173" zoomScale="50" zoomScaleNormal="50" workbookViewId="0">
      <selection activeCell="E194" sqref="E194"/>
    </sheetView>
  </sheetViews>
  <sheetFormatPr defaultColWidth="14.42578125" defaultRowHeight="15" customHeight="1"/>
  <cols>
    <col min="1" max="1" width="110.7109375" customWidth="1"/>
    <col min="2" max="2" width="58" customWidth="1"/>
    <col min="3" max="3" width="44.85546875" customWidth="1"/>
    <col min="4" max="5" width="23.7109375" customWidth="1"/>
    <col min="6" max="6" width="12" customWidth="1"/>
    <col min="7" max="7" width="28" customWidth="1"/>
    <col min="8" max="24" width="14.5703125" customWidth="1"/>
  </cols>
  <sheetData>
    <row r="1" spans="1:26" ht="36" hidden="1" customHeight="1">
      <c r="A1" s="178" t="s">
        <v>167</v>
      </c>
      <c r="B1" s="179"/>
      <c r="C1" s="18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51"/>
      <c r="Y1" s="51"/>
      <c r="Z1" s="51"/>
    </row>
    <row r="2" spans="1:26" ht="21" hidden="1" customHeight="1">
      <c r="A2" s="2"/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51"/>
      <c r="Y2" s="51"/>
      <c r="Z2" s="51"/>
    </row>
    <row r="3" spans="1:26" ht="21" hidden="1" customHeight="1">
      <c r="A3" s="156" t="s">
        <v>1</v>
      </c>
      <c r="B3" s="157"/>
      <c r="C3" s="15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1"/>
      <c r="Y3" s="51"/>
      <c r="Z3" s="51"/>
    </row>
    <row r="4" spans="1:26" ht="21" hidden="1" customHeight="1">
      <c r="A4" s="156" t="s">
        <v>2</v>
      </c>
      <c r="B4" s="157"/>
      <c r="C4" s="15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1"/>
      <c r="Y4" s="51"/>
      <c r="Z4" s="51"/>
    </row>
    <row r="5" spans="1:26" ht="21" hidden="1" customHeight="1">
      <c r="A5" s="3" t="s">
        <v>3</v>
      </c>
      <c r="B5" s="3" t="s">
        <v>4</v>
      </c>
      <c r="C5" s="3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51"/>
      <c r="Y5" s="51"/>
      <c r="Z5" s="51"/>
    </row>
    <row r="6" spans="1:26" ht="21" hidden="1" customHeight="1">
      <c r="A6" s="156" t="s">
        <v>6</v>
      </c>
      <c r="B6" s="157"/>
      <c r="C6" s="15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51"/>
      <c r="Y6" s="51"/>
      <c r="Z6" s="51"/>
    </row>
    <row r="7" spans="1:26" ht="21" hidden="1" customHeight="1">
      <c r="A7" s="3" t="s">
        <v>7</v>
      </c>
      <c r="B7" s="3" t="s">
        <v>8</v>
      </c>
      <c r="C7" s="3" t="s">
        <v>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51"/>
      <c r="Y7" s="51"/>
      <c r="Z7" s="51"/>
    </row>
    <row r="8" spans="1:26" ht="21" hidden="1" customHeight="1">
      <c r="A8" s="3" t="s">
        <v>10</v>
      </c>
      <c r="B8" s="3" t="s">
        <v>11</v>
      </c>
      <c r="C8" s="3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51"/>
      <c r="Y8" s="51"/>
      <c r="Z8" s="51"/>
    </row>
    <row r="9" spans="1:26" ht="21" hidden="1" customHeight="1">
      <c r="A9" s="3" t="s">
        <v>13</v>
      </c>
      <c r="B9" s="156" t="s">
        <v>14</v>
      </c>
      <c r="C9" s="15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1"/>
      <c r="Y9" s="51"/>
      <c r="Z9" s="51"/>
    </row>
    <row r="10" spans="1:26" ht="21" hidden="1" customHeight="1">
      <c r="A10" s="156" t="s">
        <v>15</v>
      </c>
      <c r="B10" s="157"/>
      <c r="C10" s="15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51"/>
      <c r="Y10" s="51"/>
      <c r="Z10" s="51"/>
    </row>
    <row r="11" spans="1:26" ht="21" hidden="1" customHeight="1">
      <c r="A11" s="3" t="s">
        <v>16</v>
      </c>
      <c r="B11" s="3" t="s">
        <v>17</v>
      </c>
      <c r="C11" s="3" t="s">
        <v>18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51"/>
      <c r="Y11" s="51"/>
      <c r="Z11" s="51"/>
    </row>
    <row r="12" spans="1:26" ht="21" hidden="1" customHeight="1">
      <c r="A12" s="3" t="s">
        <v>19</v>
      </c>
      <c r="B12" s="3" t="s">
        <v>20</v>
      </c>
      <c r="C12" s="3" t="s">
        <v>21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51"/>
      <c r="Y12" s="51"/>
      <c r="Z12" s="51"/>
    </row>
    <row r="13" spans="1:26" ht="21" hidden="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51"/>
      <c r="Y13" s="51"/>
      <c r="Z13" s="51"/>
    </row>
    <row r="14" spans="1:26" ht="21" hidden="1" customHeight="1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51"/>
      <c r="Y14" s="51"/>
      <c r="Z14" s="51"/>
    </row>
    <row r="15" spans="1:26" ht="21" hidden="1" customHeight="1">
      <c r="A15" s="5"/>
      <c r="B15" s="5" t="s">
        <v>22</v>
      </c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51"/>
      <c r="Y15" s="51"/>
      <c r="Z15" s="51"/>
    </row>
    <row r="16" spans="1:26" ht="21" hidden="1" customHeight="1">
      <c r="A16" s="6" t="s">
        <v>23</v>
      </c>
      <c r="B16" s="7" t="s">
        <v>24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51"/>
      <c r="Y16" s="51"/>
      <c r="Z16" s="51"/>
    </row>
    <row r="17" spans="1:26" ht="21" hidden="1" customHeight="1">
      <c r="A17" s="6" t="s">
        <v>25</v>
      </c>
      <c r="B17" s="7" t="s">
        <v>26</v>
      </c>
      <c r="C17" s="8" t="s">
        <v>27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51"/>
      <c r="Y17" s="51"/>
      <c r="Z17" s="51"/>
    </row>
    <row r="18" spans="1:26" ht="21" hidden="1" customHeight="1">
      <c r="A18" s="6" t="s">
        <v>28</v>
      </c>
      <c r="B18" s="7" t="s">
        <v>29</v>
      </c>
      <c r="C18" s="8" t="s">
        <v>30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51"/>
      <c r="Y18" s="51"/>
      <c r="Z18" s="51"/>
    </row>
    <row r="19" spans="1:26" ht="21" hidden="1" customHeight="1">
      <c r="A19" s="6" t="s">
        <v>31</v>
      </c>
      <c r="B19" s="7" t="s">
        <v>32</v>
      </c>
      <c r="C19" s="8" t="s">
        <v>168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51"/>
      <c r="Y19" s="51"/>
      <c r="Z19" s="51"/>
    </row>
    <row r="20" spans="1:26" ht="21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51"/>
      <c r="Y20" s="51"/>
      <c r="Z20" s="51"/>
    </row>
    <row r="21" spans="1:26" ht="21" hidden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51"/>
      <c r="Y21" s="51"/>
      <c r="Z21" s="51"/>
    </row>
    <row r="22" spans="1:26" ht="21" hidden="1" customHeight="1">
      <c r="A22" s="5" t="s">
        <v>34</v>
      </c>
      <c r="B22" s="5" t="s">
        <v>35</v>
      </c>
      <c r="C22" s="5" t="s">
        <v>36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51"/>
      <c r="Y22" s="51"/>
      <c r="Z22" s="51"/>
    </row>
    <row r="23" spans="1:26" ht="21" hidden="1" customHeight="1">
      <c r="A23" s="8" t="s">
        <v>37</v>
      </c>
      <c r="B23" s="8" t="s">
        <v>38</v>
      </c>
      <c r="C23" s="9">
        <v>248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51"/>
      <c r="Y23" s="51"/>
      <c r="Z23" s="51"/>
    </row>
    <row r="24" spans="1:26" ht="21" hidden="1" customHeight="1">
      <c r="A24" s="8" t="s">
        <v>37</v>
      </c>
      <c r="B24" s="10" t="s">
        <v>39</v>
      </c>
      <c r="C24" s="11">
        <v>13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51"/>
      <c r="Y24" s="51"/>
      <c r="Z24" s="51"/>
    </row>
    <row r="25" spans="1:26" ht="21" hidden="1" customHeight="1">
      <c r="A25" s="1"/>
      <c r="B25" s="1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51"/>
      <c r="Y25" s="51"/>
      <c r="Z25" s="51"/>
    </row>
    <row r="26" spans="1:26" ht="21" hidden="1" customHeight="1">
      <c r="A26" s="1"/>
      <c r="B26" s="13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51"/>
      <c r="Y26" s="51"/>
      <c r="Z26" s="51"/>
    </row>
    <row r="27" spans="1:26" ht="21" hidden="1" customHeight="1">
      <c r="A27" s="1"/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51"/>
      <c r="Y27" s="51"/>
      <c r="Z27" s="51"/>
    </row>
    <row r="28" spans="1:26" ht="21" hidden="1" customHeight="1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51"/>
      <c r="Y28" s="51"/>
      <c r="Z28" s="51"/>
    </row>
    <row r="29" spans="1:26" ht="21" hidden="1" customHeight="1">
      <c r="A29" s="177" t="s">
        <v>41</v>
      </c>
      <c r="B29" s="160"/>
      <c r="C29" s="15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51"/>
      <c r="Y29" s="51"/>
      <c r="Z29" s="51"/>
    </row>
    <row r="30" spans="1:26" ht="21" hidden="1" customHeight="1">
      <c r="A30" s="6">
        <v>1</v>
      </c>
      <c r="B30" s="15" t="s">
        <v>42</v>
      </c>
      <c r="C30" s="8" t="s">
        <v>37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1"/>
      <c r="Y30" s="51"/>
      <c r="Z30" s="51"/>
    </row>
    <row r="31" spans="1:26" ht="21" hidden="1" customHeight="1">
      <c r="A31" s="6">
        <v>2</v>
      </c>
      <c r="B31" s="15" t="s">
        <v>43</v>
      </c>
      <c r="C31" s="16">
        <v>1096.77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1"/>
      <c r="Y31" s="51"/>
      <c r="Z31" s="51"/>
    </row>
    <row r="32" spans="1:26" ht="21" hidden="1" customHeight="1">
      <c r="A32" s="6">
        <v>3</v>
      </c>
      <c r="B32" s="15" t="s">
        <v>44</v>
      </c>
      <c r="C32" s="17" t="s">
        <v>45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51"/>
      <c r="Y32" s="51"/>
      <c r="Z32" s="51"/>
    </row>
    <row r="33" spans="1:26" ht="21" hidden="1" customHeight="1">
      <c r="A33" s="6">
        <v>4</v>
      </c>
      <c r="B33" s="15" t="s">
        <v>46</v>
      </c>
      <c r="C33" s="18">
        <v>44256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51"/>
      <c r="Y33" s="51"/>
      <c r="Z33" s="51"/>
    </row>
    <row r="34" spans="1:26" ht="21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51"/>
      <c r="Y34" s="51"/>
      <c r="Z34" s="51"/>
    </row>
    <row r="35" spans="1:26" ht="21" hidden="1" customHeight="1">
      <c r="A35" s="53" t="s">
        <v>47</v>
      </c>
      <c r="B35" s="54"/>
      <c r="C35" s="5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1"/>
      <c r="Y35" s="51"/>
      <c r="Z35" s="51"/>
    </row>
    <row r="36" spans="1:26" ht="21" hidden="1" customHeight="1">
      <c r="A36" s="55"/>
      <c r="B36" s="54"/>
      <c r="C36" s="5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51"/>
      <c r="Y36" s="51"/>
      <c r="Z36" s="51"/>
    </row>
    <row r="37" spans="1:26" ht="21" hidden="1" customHeight="1">
      <c r="A37" s="186" t="s">
        <v>48</v>
      </c>
      <c r="B37" s="154"/>
      <c r="C37" s="56" t="s">
        <v>49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1"/>
      <c r="Y37" s="51"/>
      <c r="Z37" s="51"/>
    </row>
    <row r="38" spans="1:26" ht="21" hidden="1" customHeight="1">
      <c r="A38" s="57" t="s">
        <v>23</v>
      </c>
      <c r="B38" s="58" t="s">
        <v>50</v>
      </c>
      <c r="C38" s="59">
        <f>C31</f>
        <v>1096.77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51"/>
      <c r="Y38" s="51"/>
      <c r="Z38" s="51"/>
    </row>
    <row r="39" spans="1:26" ht="21" hidden="1" customHeight="1">
      <c r="A39" s="57" t="s">
        <v>25</v>
      </c>
      <c r="B39" s="58" t="s">
        <v>51</v>
      </c>
      <c r="C39" s="5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51"/>
      <c r="Z39" s="51"/>
    </row>
    <row r="40" spans="1:26" ht="21" hidden="1" customHeight="1">
      <c r="A40" s="57" t="s">
        <v>28</v>
      </c>
      <c r="B40" s="58" t="s">
        <v>52</v>
      </c>
      <c r="C40" s="5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51"/>
      <c r="Z40" s="51"/>
    </row>
    <row r="41" spans="1:26" ht="21" hidden="1" customHeight="1">
      <c r="A41" s="57" t="s">
        <v>31</v>
      </c>
      <c r="B41" s="58" t="s">
        <v>53</v>
      </c>
      <c r="C41" s="5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51"/>
      <c r="Z41" s="51"/>
    </row>
    <row r="42" spans="1:26" ht="21" hidden="1" customHeight="1">
      <c r="A42" s="57" t="s">
        <v>54</v>
      </c>
      <c r="B42" s="58" t="s">
        <v>55</v>
      </c>
      <c r="C42" s="5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51"/>
      <c r="Z42" s="51"/>
    </row>
    <row r="43" spans="1:26" ht="21" hidden="1" customHeight="1">
      <c r="A43" s="57" t="s">
        <v>56</v>
      </c>
      <c r="B43" s="58" t="s">
        <v>57</v>
      </c>
      <c r="C43" s="5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51"/>
      <c r="Z43" s="51"/>
    </row>
    <row r="44" spans="1:26" ht="21" hidden="1" customHeight="1">
      <c r="A44" s="57" t="s">
        <v>58</v>
      </c>
      <c r="B44" s="58" t="s">
        <v>59</v>
      </c>
      <c r="C44" s="5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51"/>
      <c r="Z44" s="51"/>
    </row>
    <row r="45" spans="1:26" ht="21" hidden="1" customHeight="1">
      <c r="A45" s="57" t="s">
        <v>60</v>
      </c>
      <c r="B45" s="58" t="s">
        <v>61</v>
      </c>
      <c r="C45" s="5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51"/>
      <c r="Z45" s="51"/>
    </row>
    <row r="46" spans="1:26" ht="21" hidden="1" customHeight="1">
      <c r="A46" s="187" t="s">
        <v>62</v>
      </c>
      <c r="B46" s="188"/>
      <c r="C46" s="59">
        <f>SUM(C38:C45)</f>
        <v>1096.77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51"/>
      <c r="Z46" s="51"/>
    </row>
    <row r="47" spans="1:26" ht="21" hidden="1" customHeight="1">
      <c r="A47" s="20" t="s">
        <v>63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51"/>
      <c r="Z47" s="51"/>
    </row>
    <row r="48" spans="1:26" ht="21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51"/>
      <c r="Z48" s="51"/>
    </row>
    <row r="49" spans="1:26" ht="21" hidden="1" customHeight="1">
      <c r="A49" s="13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51"/>
      <c r="Z49" s="51"/>
    </row>
    <row r="50" spans="1:26" ht="21" hidden="1" customHeight="1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51"/>
      <c r="Z50" s="51"/>
    </row>
    <row r="51" spans="1:26" ht="21" hidden="1" customHeight="1">
      <c r="A51" s="186" t="s">
        <v>65</v>
      </c>
      <c r="B51" s="154"/>
      <c r="C51" s="56" t="s">
        <v>49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60"/>
      <c r="Z51" s="60"/>
    </row>
    <row r="52" spans="1:26" ht="21" hidden="1" customHeight="1">
      <c r="A52" s="57" t="s">
        <v>23</v>
      </c>
      <c r="B52" s="58" t="s">
        <v>66</v>
      </c>
      <c r="C52" s="61">
        <f>2*3.75*22 - 0.06*C46</f>
        <v>99.19380000000001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60"/>
      <c r="Z52" s="60"/>
    </row>
    <row r="53" spans="1:26" ht="21" hidden="1" customHeight="1">
      <c r="A53" s="57" t="s">
        <v>25</v>
      </c>
      <c r="B53" s="58" t="s">
        <v>67</v>
      </c>
      <c r="C53" s="61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60"/>
      <c r="Z53" s="60"/>
    </row>
    <row r="54" spans="1:26" ht="21" hidden="1" customHeight="1">
      <c r="A54" s="57" t="s">
        <v>28</v>
      </c>
      <c r="B54" s="58" t="s">
        <v>68</v>
      </c>
      <c r="C54" s="61">
        <v>0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60"/>
      <c r="Z54" s="60"/>
    </row>
    <row r="55" spans="1:26" ht="21" hidden="1" customHeight="1">
      <c r="A55" s="57" t="s">
        <v>31</v>
      </c>
      <c r="B55" s="58" t="s">
        <v>69</v>
      </c>
      <c r="C55" s="61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60"/>
      <c r="Z55" s="60"/>
    </row>
    <row r="56" spans="1:26" ht="21" hidden="1" customHeight="1">
      <c r="A56" s="57" t="s">
        <v>54</v>
      </c>
      <c r="B56" s="58" t="s">
        <v>70</v>
      </c>
      <c r="C56" s="61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60"/>
      <c r="Z56" s="60"/>
    </row>
    <row r="57" spans="1:26" ht="21" hidden="1" customHeight="1">
      <c r="A57" s="57" t="s">
        <v>56</v>
      </c>
      <c r="B57" s="58" t="s">
        <v>71</v>
      </c>
      <c r="C57" s="61">
        <v>0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60"/>
      <c r="Z57" s="60"/>
    </row>
    <row r="58" spans="1:26" ht="21" hidden="1" customHeight="1">
      <c r="A58" s="57" t="s">
        <v>58</v>
      </c>
      <c r="B58" s="62" t="s">
        <v>61</v>
      </c>
      <c r="C58" s="6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60"/>
      <c r="Z58" s="60"/>
    </row>
    <row r="59" spans="1:26" ht="21" hidden="1" customHeight="1">
      <c r="A59" s="187" t="s">
        <v>72</v>
      </c>
      <c r="B59" s="188"/>
      <c r="C59" s="61">
        <f>SUM(C52:C58)</f>
        <v>99.19380000000001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60"/>
      <c r="Z59" s="60"/>
    </row>
    <row r="60" spans="1:26" ht="21" hidden="1" customHeight="1">
      <c r="A60" s="22" t="s">
        <v>73</v>
      </c>
      <c r="B60" s="23" t="s">
        <v>74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51"/>
      <c r="Z60" s="51"/>
    </row>
    <row r="61" spans="1:26" ht="21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51"/>
      <c r="Z61" s="51"/>
    </row>
    <row r="62" spans="1:26" ht="21" hidden="1" customHeight="1">
      <c r="A62" s="13" t="s">
        <v>75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51"/>
      <c r="Z62" s="51"/>
    </row>
    <row r="63" spans="1:26" ht="21" hidden="1" customHeight="1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51"/>
      <c r="Z63" s="51"/>
    </row>
    <row r="64" spans="1:26" ht="21" hidden="1" customHeight="1">
      <c r="A64" s="186" t="s">
        <v>76</v>
      </c>
      <c r="B64" s="154"/>
      <c r="C64" s="56" t="s">
        <v>49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60"/>
      <c r="Z64" s="60"/>
    </row>
    <row r="65" spans="1:26" ht="21" hidden="1" customHeight="1">
      <c r="A65" s="63" t="s">
        <v>23</v>
      </c>
      <c r="B65" s="64" t="s">
        <v>77</v>
      </c>
      <c r="C65" s="65">
        <v>0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60"/>
      <c r="Z65" s="60"/>
    </row>
    <row r="66" spans="1:26" ht="21" hidden="1" customHeight="1">
      <c r="A66" s="57" t="s">
        <v>25</v>
      </c>
      <c r="B66" s="66" t="s">
        <v>78</v>
      </c>
      <c r="C66" s="61">
        <v>0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60"/>
      <c r="Z66" s="60"/>
    </row>
    <row r="67" spans="1:26" ht="21" hidden="1" customHeight="1">
      <c r="A67" s="57" t="s">
        <v>28</v>
      </c>
      <c r="B67" s="58" t="s">
        <v>79</v>
      </c>
      <c r="C67" s="61">
        <v>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60"/>
      <c r="Z67" s="60"/>
    </row>
    <row r="68" spans="1:26" ht="21" hidden="1" customHeight="1">
      <c r="A68" s="57" t="s">
        <v>31</v>
      </c>
      <c r="B68" s="58">
        <v>0</v>
      </c>
      <c r="C68" s="61">
        <v>0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60"/>
      <c r="Z68" s="60"/>
    </row>
    <row r="69" spans="1:26" ht="21" hidden="1" customHeight="1">
      <c r="A69" s="185" t="s">
        <v>80</v>
      </c>
      <c r="B69" s="154"/>
      <c r="C69" s="61">
        <f>SUM(C65:C68)</f>
        <v>0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60"/>
      <c r="Z69" s="60"/>
    </row>
    <row r="70" spans="1:26" ht="21" hidden="1" customHeight="1">
      <c r="A70" s="67" t="s">
        <v>81</v>
      </c>
      <c r="B70" s="68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60"/>
      <c r="Z70" s="60"/>
    </row>
    <row r="71" spans="1:26" ht="21" hidden="1" customHeight="1">
      <c r="A71" s="4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51"/>
      <c r="Z71" s="51"/>
    </row>
    <row r="72" spans="1:26" ht="21" hidden="1" customHeight="1">
      <c r="A72" s="28" t="s">
        <v>82</v>
      </c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51"/>
      <c r="Z72" s="51"/>
    </row>
    <row r="73" spans="1:26" ht="21" hidden="1" customHeight="1">
      <c r="A73" s="29"/>
      <c r="B73" s="3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51"/>
      <c r="Z73" s="51"/>
    </row>
    <row r="74" spans="1:26" ht="21" hidden="1" customHeight="1">
      <c r="A74" s="13" t="s">
        <v>83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51"/>
      <c r="Z74" s="51"/>
    </row>
    <row r="75" spans="1:26" ht="21" hidden="1" customHeight="1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51"/>
      <c r="Z75" s="51"/>
    </row>
    <row r="76" spans="1:26" ht="21" hidden="1" customHeight="1">
      <c r="A76" s="186" t="s">
        <v>84</v>
      </c>
      <c r="B76" s="154"/>
      <c r="C76" s="69" t="s">
        <v>85</v>
      </c>
      <c r="D76" s="56" t="s">
        <v>49</v>
      </c>
      <c r="E76" s="55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60"/>
      <c r="Z76" s="60"/>
    </row>
    <row r="77" spans="1:26" ht="21" hidden="1" customHeight="1">
      <c r="A77" s="57" t="s">
        <v>23</v>
      </c>
      <c r="B77" s="58" t="s">
        <v>86</v>
      </c>
      <c r="C77" s="70">
        <v>0.2</v>
      </c>
      <c r="D77" s="61">
        <f t="shared" ref="D77:D84" si="0">C77*$C$46</f>
        <v>219.35400000000001</v>
      </c>
      <c r="E77" s="71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60"/>
      <c r="Z77" s="60"/>
    </row>
    <row r="78" spans="1:26" ht="21" hidden="1" customHeight="1">
      <c r="A78" s="57" t="s">
        <v>25</v>
      </c>
      <c r="B78" s="58" t="s">
        <v>87</v>
      </c>
      <c r="C78" s="70">
        <v>1.4999999999999999E-2</v>
      </c>
      <c r="D78" s="61">
        <f t="shared" si="0"/>
        <v>16.451549999999997</v>
      </c>
      <c r="E78" s="71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60"/>
      <c r="Z78" s="60"/>
    </row>
    <row r="79" spans="1:26" ht="21" hidden="1" customHeight="1">
      <c r="A79" s="57" t="s">
        <v>28</v>
      </c>
      <c r="B79" s="58" t="s">
        <v>88</v>
      </c>
      <c r="C79" s="70">
        <v>0.01</v>
      </c>
      <c r="D79" s="61">
        <f t="shared" si="0"/>
        <v>10.967700000000001</v>
      </c>
      <c r="E79" s="71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60"/>
      <c r="Z79" s="60"/>
    </row>
    <row r="80" spans="1:26" ht="21" hidden="1" customHeight="1">
      <c r="A80" s="57" t="s">
        <v>31</v>
      </c>
      <c r="B80" s="58" t="s">
        <v>89</v>
      </c>
      <c r="C80" s="70">
        <v>2E-3</v>
      </c>
      <c r="D80" s="61">
        <f t="shared" si="0"/>
        <v>2.19354</v>
      </c>
      <c r="E80" s="71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60"/>
      <c r="Z80" s="60"/>
    </row>
    <row r="81" spans="1:26" ht="21" hidden="1" customHeight="1">
      <c r="A81" s="57" t="s">
        <v>54</v>
      </c>
      <c r="B81" s="58" t="s">
        <v>90</v>
      </c>
      <c r="C81" s="70">
        <v>2.5000000000000001E-2</v>
      </c>
      <c r="D81" s="61">
        <f t="shared" si="0"/>
        <v>27.419250000000002</v>
      </c>
      <c r="E81" s="71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60"/>
      <c r="Z81" s="60"/>
    </row>
    <row r="82" spans="1:26" ht="21" hidden="1" customHeight="1">
      <c r="A82" s="57" t="s">
        <v>56</v>
      </c>
      <c r="B82" s="58" t="s">
        <v>91</v>
      </c>
      <c r="C82" s="70">
        <v>0.08</v>
      </c>
      <c r="D82" s="61">
        <f t="shared" si="0"/>
        <v>87.741600000000005</v>
      </c>
      <c r="E82" s="71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60"/>
      <c r="Z82" s="60"/>
    </row>
    <row r="83" spans="1:26" ht="21" hidden="1" customHeight="1">
      <c r="A83" s="57" t="s">
        <v>58</v>
      </c>
      <c r="B83" s="58" t="s">
        <v>92</v>
      </c>
      <c r="C83" s="70">
        <v>0.03</v>
      </c>
      <c r="D83" s="61">
        <f t="shared" si="0"/>
        <v>32.903099999999995</v>
      </c>
      <c r="E83" s="71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60"/>
      <c r="Z83" s="60"/>
    </row>
    <row r="84" spans="1:26" ht="21" hidden="1" customHeight="1">
      <c r="A84" s="57" t="s">
        <v>60</v>
      </c>
      <c r="B84" s="58" t="s">
        <v>93</v>
      </c>
      <c r="C84" s="70">
        <v>6.0000000000000001E-3</v>
      </c>
      <c r="D84" s="61">
        <f t="shared" si="0"/>
        <v>6.5806199999999997</v>
      </c>
      <c r="E84" s="71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60"/>
      <c r="Z84" s="60"/>
    </row>
    <row r="85" spans="1:26" ht="21" hidden="1" customHeight="1">
      <c r="A85" s="185" t="s">
        <v>72</v>
      </c>
      <c r="B85" s="154"/>
      <c r="C85" s="70">
        <f t="shared" ref="C85:D85" si="1">SUM(C77:C84)</f>
        <v>0.3680000000000001</v>
      </c>
      <c r="D85" s="61">
        <f t="shared" si="1"/>
        <v>403.61136000000005</v>
      </c>
      <c r="E85" s="71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60"/>
      <c r="Z85" s="60"/>
    </row>
    <row r="86" spans="1:26" ht="21" hidden="1" customHeight="1">
      <c r="A86" s="22" t="s">
        <v>94</v>
      </c>
      <c r="B86" s="23" t="s">
        <v>95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51"/>
      <c r="Z86" s="51"/>
    </row>
    <row r="87" spans="1:26" ht="21" hidden="1" customHeight="1">
      <c r="A87" s="22" t="s">
        <v>96</v>
      </c>
      <c r="B87" s="23" t="s">
        <v>97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51"/>
      <c r="Z87" s="51"/>
    </row>
    <row r="88" spans="1:26" ht="21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51"/>
      <c r="Z88" s="51"/>
    </row>
    <row r="89" spans="1:26" ht="21" hidden="1" customHeight="1">
      <c r="A89" s="13" t="s">
        <v>98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51"/>
      <c r="Z89" s="51"/>
    </row>
    <row r="90" spans="1:26" ht="21" hidden="1" customHeight="1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51"/>
      <c r="Z90" s="51"/>
    </row>
    <row r="91" spans="1:26" ht="21" hidden="1" customHeight="1">
      <c r="A91" s="186" t="s">
        <v>99</v>
      </c>
      <c r="B91" s="154"/>
      <c r="C91" s="56" t="s">
        <v>85</v>
      </c>
      <c r="D91" s="56" t="s">
        <v>49</v>
      </c>
      <c r="E91" s="55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60"/>
      <c r="Z91" s="60"/>
    </row>
    <row r="92" spans="1:26" ht="21" hidden="1" customHeight="1">
      <c r="A92" s="57" t="s">
        <v>23</v>
      </c>
      <c r="B92" s="58" t="s">
        <v>100</v>
      </c>
      <c r="C92" s="70">
        <v>8.3299999999999999E-2</v>
      </c>
      <c r="D92" s="61">
        <f t="shared" ref="D92:D97" si="2">C92*$C$46</f>
        <v>91.360940999999997</v>
      </c>
      <c r="E92" s="71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60"/>
      <c r="Z92" s="60"/>
    </row>
    <row r="93" spans="1:26" ht="21" hidden="1" customHeight="1">
      <c r="A93" s="57" t="s">
        <v>25</v>
      </c>
      <c r="B93" s="58" t="s">
        <v>101</v>
      </c>
      <c r="C93" s="70">
        <v>8.3299999999999999E-2</v>
      </c>
      <c r="D93" s="61">
        <f t="shared" si="2"/>
        <v>91.360940999999997</v>
      </c>
      <c r="E93" s="71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60"/>
      <c r="Z93" s="60"/>
    </row>
    <row r="94" spans="1:26" ht="21" hidden="1" customHeight="1">
      <c r="A94" s="57" t="s">
        <v>28</v>
      </c>
      <c r="B94" s="58" t="s">
        <v>102</v>
      </c>
      <c r="C94" s="70">
        <v>2.7799999999999998E-2</v>
      </c>
      <c r="D94" s="61">
        <f t="shared" si="2"/>
        <v>30.490205999999997</v>
      </c>
      <c r="E94" s="71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60"/>
      <c r="Z94" s="60"/>
    </row>
    <row r="95" spans="1:26" ht="21" hidden="1" customHeight="1">
      <c r="A95" s="56"/>
      <c r="B95" s="72" t="s">
        <v>103</v>
      </c>
      <c r="C95" s="70">
        <f>SUM(C92:C94)</f>
        <v>0.19439999999999999</v>
      </c>
      <c r="D95" s="61">
        <f t="shared" si="2"/>
        <v>213.21208799999999</v>
      </c>
      <c r="E95" s="71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60"/>
      <c r="Z95" s="60"/>
    </row>
    <row r="96" spans="1:26" ht="21" hidden="1" customHeight="1">
      <c r="A96" s="57" t="s">
        <v>31</v>
      </c>
      <c r="B96" s="58" t="s">
        <v>104</v>
      </c>
      <c r="C96" s="70">
        <f>C85*C95</f>
        <v>7.1539200000000011E-2</v>
      </c>
      <c r="D96" s="61">
        <f t="shared" si="2"/>
        <v>78.462048384000013</v>
      </c>
      <c r="E96" s="71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60"/>
      <c r="Z96" s="60"/>
    </row>
    <row r="97" spans="1:26" ht="21" hidden="1" customHeight="1">
      <c r="A97" s="185" t="s">
        <v>80</v>
      </c>
      <c r="B97" s="154"/>
      <c r="C97" s="70">
        <f>C95+C96</f>
        <v>0.26593919999999999</v>
      </c>
      <c r="D97" s="61">
        <f t="shared" si="2"/>
        <v>291.67413638400001</v>
      </c>
      <c r="E97" s="71"/>
      <c r="F97" s="54"/>
      <c r="G97" s="73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60"/>
      <c r="Z97" s="60"/>
    </row>
    <row r="98" spans="1:26" ht="21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51"/>
      <c r="Z98" s="51"/>
    </row>
    <row r="99" spans="1:26" ht="21" hidden="1" customHeight="1">
      <c r="A99" s="13" t="s">
        <v>105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51"/>
      <c r="Z99" s="51"/>
    </row>
    <row r="100" spans="1:26" ht="21" hidden="1" customHeight="1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51"/>
      <c r="Z100" s="51"/>
    </row>
    <row r="101" spans="1:26" ht="21" hidden="1" customHeight="1">
      <c r="A101" s="182" t="s">
        <v>106</v>
      </c>
      <c r="B101" s="154"/>
      <c r="C101" s="5" t="s">
        <v>85</v>
      </c>
      <c r="D101" s="5" t="s">
        <v>49</v>
      </c>
      <c r="E101" s="7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51"/>
      <c r="Z101" s="51"/>
    </row>
    <row r="102" spans="1:26" ht="21" hidden="1" customHeight="1">
      <c r="A102" s="6" t="s">
        <v>23</v>
      </c>
      <c r="B102" s="7" t="s">
        <v>107</v>
      </c>
      <c r="C102" s="31">
        <v>6.9999999999999999E-4</v>
      </c>
      <c r="D102" s="21">
        <f t="shared" ref="D102:D103" si="3">C102*$C$46</f>
        <v>0.76773899999999995</v>
      </c>
      <c r="E102" s="7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51"/>
      <c r="Z102" s="51"/>
    </row>
    <row r="103" spans="1:26" ht="21" hidden="1" customHeight="1">
      <c r="A103" s="6" t="s">
        <v>25</v>
      </c>
      <c r="B103" s="7" t="s">
        <v>108</v>
      </c>
      <c r="C103" s="31">
        <f>C102*C85</f>
        <v>2.5760000000000008E-4</v>
      </c>
      <c r="D103" s="21">
        <f t="shared" si="3"/>
        <v>0.28252795200000008</v>
      </c>
      <c r="E103" s="7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51"/>
      <c r="Z103" s="51"/>
    </row>
    <row r="104" spans="1:26" ht="21" hidden="1" customHeight="1">
      <c r="A104" s="181" t="s">
        <v>80</v>
      </c>
      <c r="B104" s="154"/>
      <c r="C104" s="31">
        <f t="shared" ref="C104:D104" si="4">SUM(C102:C103)</f>
        <v>9.5760000000000007E-4</v>
      </c>
      <c r="D104" s="21">
        <f t="shared" si="4"/>
        <v>1.0502669520000001</v>
      </c>
      <c r="E104" s="7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51"/>
      <c r="Z104" s="51"/>
    </row>
    <row r="105" spans="1:26" ht="21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51"/>
      <c r="Z105" s="51"/>
    </row>
    <row r="106" spans="1:26" ht="21" hidden="1" customHeight="1">
      <c r="A106" s="13" t="s">
        <v>109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51"/>
      <c r="Z106" s="51"/>
    </row>
    <row r="107" spans="1:26" ht="21" hidden="1" customHeight="1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51"/>
      <c r="Z107" s="51"/>
    </row>
    <row r="108" spans="1:26" ht="21" hidden="1" customHeight="1">
      <c r="A108" s="182" t="s">
        <v>110</v>
      </c>
      <c r="B108" s="154"/>
      <c r="C108" s="5" t="s">
        <v>85</v>
      </c>
      <c r="D108" s="5" t="s">
        <v>49</v>
      </c>
      <c r="E108" s="7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51"/>
      <c r="Z108" s="51"/>
    </row>
    <row r="109" spans="1:26" ht="21" hidden="1" customHeight="1">
      <c r="A109" s="57" t="s">
        <v>23</v>
      </c>
      <c r="B109" s="58" t="s">
        <v>111</v>
      </c>
      <c r="C109" s="70">
        <v>4.1999999999999997E-3</v>
      </c>
      <c r="D109" s="61">
        <f t="shared" ref="D109:D114" si="5">C109*$C$46</f>
        <v>4.6064339999999993</v>
      </c>
      <c r="E109" s="71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60"/>
      <c r="Z109" s="60"/>
    </row>
    <row r="110" spans="1:26" ht="21" hidden="1" customHeight="1">
      <c r="A110" s="57" t="s">
        <v>25</v>
      </c>
      <c r="B110" s="58" t="s">
        <v>112</v>
      </c>
      <c r="C110" s="70">
        <f>8%*C109</f>
        <v>3.3599999999999998E-4</v>
      </c>
      <c r="D110" s="61">
        <f t="shared" si="5"/>
        <v>0.36851471999999996</v>
      </c>
      <c r="E110" s="71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60"/>
      <c r="Z110" s="60"/>
    </row>
    <row r="111" spans="1:26" ht="21" hidden="1" customHeight="1">
      <c r="A111" s="57" t="s">
        <v>28</v>
      </c>
      <c r="B111" s="58" t="s">
        <v>113</v>
      </c>
      <c r="C111" s="70">
        <f>4.35%*C109</f>
        <v>1.8269999999999997E-4</v>
      </c>
      <c r="D111" s="61">
        <f t="shared" si="5"/>
        <v>0.20037987899999996</v>
      </c>
      <c r="E111" s="71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60"/>
      <c r="Z111" s="60"/>
    </row>
    <row r="112" spans="1:26" ht="21" hidden="1" customHeight="1">
      <c r="A112" s="57" t="s">
        <v>31</v>
      </c>
      <c r="B112" s="58" t="s">
        <v>114</v>
      </c>
      <c r="C112" s="70">
        <v>4.0000000000000002E-4</v>
      </c>
      <c r="D112" s="61">
        <f t="shared" si="5"/>
        <v>0.43870799999999999</v>
      </c>
      <c r="E112" s="71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60"/>
      <c r="Z112" s="60"/>
    </row>
    <row r="113" spans="1:26" ht="21" hidden="1" customHeight="1">
      <c r="A113" s="57" t="s">
        <v>54</v>
      </c>
      <c r="B113" s="58" t="s">
        <v>115</v>
      </c>
      <c r="C113" s="70">
        <f>C112*C85</f>
        <v>1.4720000000000005E-4</v>
      </c>
      <c r="D113" s="61">
        <f t="shared" si="5"/>
        <v>0.16144454400000005</v>
      </c>
      <c r="E113" s="71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60"/>
      <c r="Z113" s="60"/>
    </row>
    <row r="114" spans="1:26" ht="21" hidden="1" customHeight="1">
      <c r="A114" s="57" t="s">
        <v>56</v>
      </c>
      <c r="B114" s="58" t="s">
        <v>116</v>
      </c>
      <c r="C114" s="70">
        <v>1E-4</v>
      </c>
      <c r="D114" s="61">
        <f t="shared" si="5"/>
        <v>0.109677</v>
      </c>
      <c r="E114" s="71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60"/>
      <c r="Z114" s="60"/>
    </row>
    <row r="115" spans="1:26" ht="21" hidden="1" customHeight="1">
      <c r="A115" s="185" t="s">
        <v>80</v>
      </c>
      <c r="B115" s="154"/>
      <c r="C115" s="70">
        <f t="shared" ref="C115:D115" si="6">SUM(C109:C114)</f>
        <v>5.3659000000000007E-3</v>
      </c>
      <c r="D115" s="61">
        <f t="shared" si="6"/>
        <v>5.8851581429999991</v>
      </c>
      <c r="E115" s="71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60"/>
      <c r="Z115" s="60"/>
    </row>
    <row r="116" spans="1:26" ht="21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51"/>
      <c r="Z116" s="51"/>
    </row>
    <row r="117" spans="1:26" ht="21" hidden="1" customHeight="1">
      <c r="A117" s="28" t="s">
        <v>117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51"/>
      <c r="Z117" s="51"/>
    </row>
    <row r="118" spans="1:26" ht="21" hidden="1" customHeight="1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51"/>
      <c r="Z118" s="51"/>
    </row>
    <row r="119" spans="1:26" ht="21" hidden="1" customHeight="1">
      <c r="A119" s="186" t="s">
        <v>118</v>
      </c>
      <c r="B119" s="154"/>
      <c r="C119" s="56" t="s">
        <v>85</v>
      </c>
      <c r="D119" s="56" t="s">
        <v>49</v>
      </c>
      <c r="E119" s="55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60"/>
      <c r="Z119" s="60"/>
    </row>
    <row r="120" spans="1:26" ht="21" hidden="1" customHeight="1">
      <c r="A120" s="57" t="s">
        <v>23</v>
      </c>
      <c r="B120" s="58" t="s">
        <v>119</v>
      </c>
      <c r="C120" s="70">
        <f>8.33%+2.78%</f>
        <v>0.1111</v>
      </c>
      <c r="D120" s="61">
        <f>C120*$C$217</f>
        <v>0</v>
      </c>
      <c r="E120" s="71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60"/>
      <c r="Z120" s="60"/>
    </row>
    <row r="121" spans="1:26" ht="21" hidden="1" customHeight="1">
      <c r="A121" s="57" t="s">
        <v>25</v>
      </c>
      <c r="B121" s="58" t="s">
        <v>120</v>
      </c>
      <c r="C121" s="70">
        <v>1.66E-2</v>
      </c>
      <c r="D121" s="61">
        <f t="shared" ref="D121:D128" si="7">C121*$C$46</f>
        <v>18.206382000000001</v>
      </c>
      <c r="E121" s="71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60"/>
      <c r="Z121" s="60"/>
    </row>
    <row r="122" spans="1:26" ht="21" hidden="1" customHeight="1">
      <c r="A122" s="57" t="s">
        <v>28</v>
      </c>
      <c r="B122" s="58" t="s">
        <v>121</v>
      </c>
      <c r="C122" s="70">
        <v>0</v>
      </c>
      <c r="D122" s="61">
        <f t="shared" si="7"/>
        <v>0</v>
      </c>
      <c r="E122" s="71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60"/>
      <c r="Z122" s="60"/>
    </row>
    <row r="123" spans="1:26" ht="21" hidden="1" customHeight="1">
      <c r="A123" s="57" t="s">
        <v>31</v>
      </c>
      <c r="B123" s="58" t="s">
        <v>122</v>
      </c>
      <c r="C123" s="70">
        <v>2.8E-3</v>
      </c>
      <c r="D123" s="61">
        <f t="shared" si="7"/>
        <v>3.0709559999999998</v>
      </c>
      <c r="E123" s="71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60"/>
      <c r="Z123" s="60"/>
    </row>
    <row r="124" spans="1:26" ht="21" hidden="1" customHeight="1">
      <c r="A124" s="57" t="s">
        <v>54</v>
      </c>
      <c r="B124" s="58" t="s">
        <v>123</v>
      </c>
      <c r="C124" s="70">
        <v>2.9999999999999997E-4</v>
      </c>
      <c r="D124" s="61">
        <f t="shared" si="7"/>
        <v>0.32903099999999996</v>
      </c>
      <c r="E124" s="71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60"/>
      <c r="Z124" s="60"/>
    </row>
    <row r="125" spans="1:26" ht="21" hidden="1" customHeight="1">
      <c r="A125" s="57" t="s">
        <v>56</v>
      </c>
      <c r="B125" s="58" t="s">
        <v>61</v>
      </c>
      <c r="C125" s="70"/>
      <c r="D125" s="61">
        <f t="shared" si="7"/>
        <v>0</v>
      </c>
      <c r="E125" s="71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60"/>
      <c r="Z125" s="60"/>
    </row>
    <row r="126" spans="1:26" ht="21" hidden="1" customHeight="1">
      <c r="A126" s="56"/>
      <c r="B126" s="72" t="s">
        <v>103</v>
      </c>
      <c r="C126" s="70">
        <f>SUM(C120:C125)</f>
        <v>0.1308</v>
      </c>
      <c r="D126" s="61">
        <f t="shared" si="7"/>
        <v>143.457516</v>
      </c>
      <c r="E126" s="71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60"/>
      <c r="Z126" s="60"/>
    </row>
    <row r="127" spans="1:26" ht="21" hidden="1" customHeight="1">
      <c r="A127" s="57" t="s">
        <v>58</v>
      </c>
      <c r="B127" s="58" t="s">
        <v>124</v>
      </c>
      <c r="C127" s="70">
        <f>C126*C85</f>
        <v>4.8134400000000015E-2</v>
      </c>
      <c r="D127" s="61">
        <f t="shared" si="7"/>
        <v>52.792365888000013</v>
      </c>
      <c r="E127" s="71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60"/>
      <c r="Z127" s="60"/>
    </row>
    <row r="128" spans="1:26" ht="21" hidden="1" customHeight="1">
      <c r="A128" s="181" t="s">
        <v>80</v>
      </c>
      <c r="B128" s="154"/>
      <c r="C128" s="31">
        <f>C126+C127</f>
        <v>0.17893440000000002</v>
      </c>
      <c r="D128" s="21">
        <f t="shared" si="7"/>
        <v>196.24988188800003</v>
      </c>
      <c r="E128" s="7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51"/>
      <c r="Z128" s="51"/>
    </row>
    <row r="129" spans="1:26" ht="21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51"/>
      <c r="Z129" s="51"/>
    </row>
    <row r="130" spans="1:26" ht="21" hidden="1" customHeight="1">
      <c r="A130" s="28" t="s">
        <v>125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51"/>
      <c r="Z130" s="51"/>
    </row>
    <row r="131" spans="1:26" ht="21" hidden="1" customHeight="1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51"/>
      <c r="Z131" s="51"/>
    </row>
    <row r="132" spans="1:26" ht="21" hidden="1" customHeight="1">
      <c r="A132" s="182" t="s">
        <v>126</v>
      </c>
      <c r="B132" s="154"/>
      <c r="C132" s="5" t="s">
        <v>85</v>
      </c>
      <c r="D132" s="5" t="s">
        <v>49</v>
      </c>
      <c r="E132" s="7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51"/>
      <c r="Z132" s="51"/>
    </row>
    <row r="133" spans="1:26" ht="21" hidden="1" customHeight="1">
      <c r="A133" s="76" t="s">
        <v>127</v>
      </c>
      <c r="B133" s="58" t="s">
        <v>128</v>
      </c>
      <c r="C133" s="70">
        <f t="shared" ref="C133:D133" si="8">C85</f>
        <v>0.3680000000000001</v>
      </c>
      <c r="D133" s="61">
        <f t="shared" si="8"/>
        <v>403.61136000000005</v>
      </c>
      <c r="E133" s="71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60"/>
      <c r="Z133" s="60"/>
    </row>
    <row r="134" spans="1:26" ht="21" hidden="1" customHeight="1">
      <c r="A134" s="76" t="s">
        <v>129</v>
      </c>
      <c r="B134" s="58" t="s">
        <v>165</v>
      </c>
      <c r="C134" s="70">
        <f t="shared" ref="C134:D134" si="9">C97</f>
        <v>0.26593919999999999</v>
      </c>
      <c r="D134" s="61">
        <f t="shared" si="9"/>
        <v>291.67413638400001</v>
      </c>
      <c r="E134" s="71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60"/>
      <c r="Z134" s="60"/>
    </row>
    <row r="135" spans="1:26" ht="21" hidden="1" customHeight="1">
      <c r="A135" s="76" t="s">
        <v>131</v>
      </c>
      <c r="B135" s="58" t="s">
        <v>107</v>
      </c>
      <c r="C135" s="70">
        <f t="shared" ref="C135:D135" si="10">C104</f>
        <v>9.5760000000000007E-4</v>
      </c>
      <c r="D135" s="61">
        <f t="shared" si="10"/>
        <v>1.0502669520000001</v>
      </c>
      <c r="E135" s="71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60"/>
      <c r="Z135" s="60"/>
    </row>
    <row r="136" spans="1:26" ht="21" hidden="1" customHeight="1">
      <c r="A136" s="76" t="s">
        <v>132</v>
      </c>
      <c r="B136" s="58" t="s">
        <v>133</v>
      </c>
      <c r="C136" s="70">
        <f t="shared" ref="C136:D136" si="11">C115</f>
        <v>5.3659000000000007E-3</v>
      </c>
      <c r="D136" s="61">
        <f t="shared" si="11"/>
        <v>5.8851581429999991</v>
      </c>
      <c r="E136" s="71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60"/>
      <c r="Z136" s="60"/>
    </row>
    <row r="137" spans="1:26" ht="21" hidden="1" customHeight="1">
      <c r="A137" s="76" t="s">
        <v>134</v>
      </c>
      <c r="B137" s="58" t="s">
        <v>135</v>
      </c>
      <c r="C137" s="70">
        <f t="shared" ref="C137:D137" si="12">C128</f>
        <v>0.17893440000000002</v>
      </c>
      <c r="D137" s="61">
        <f t="shared" si="12"/>
        <v>196.24988188800003</v>
      </c>
      <c r="E137" s="71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60"/>
      <c r="Z137" s="60"/>
    </row>
    <row r="138" spans="1:26" ht="21" hidden="1" customHeight="1">
      <c r="A138" s="76" t="s">
        <v>136</v>
      </c>
      <c r="B138" s="58" t="s">
        <v>61</v>
      </c>
      <c r="C138" s="70"/>
      <c r="D138" s="61"/>
      <c r="E138" s="71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60"/>
      <c r="Z138" s="60"/>
    </row>
    <row r="139" spans="1:26" ht="21" hidden="1" customHeight="1">
      <c r="A139" s="181" t="s">
        <v>80</v>
      </c>
      <c r="B139" s="154"/>
      <c r="C139" s="31">
        <f t="shared" ref="C139:D139" si="13">SUM(C133:C138)</f>
        <v>0.81919710000000023</v>
      </c>
      <c r="D139" s="21">
        <f t="shared" si="13"/>
        <v>898.47080336700003</v>
      </c>
      <c r="E139" s="7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51"/>
      <c r="Z139" s="51"/>
    </row>
    <row r="140" spans="1:26" ht="21" hidden="1" customHeight="1">
      <c r="A140" s="1"/>
      <c r="B140" s="1"/>
      <c r="C140" s="1"/>
      <c r="D140" s="35"/>
      <c r="E140" s="7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51"/>
      <c r="Z140" s="51"/>
    </row>
    <row r="141" spans="1:26" ht="21" hidden="1" customHeight="1">
      <c r="A141" s="13" t="s">
        <v>137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51"/>
      <c r="Z141" s="51"/>
    </row>
    <row r="142" spans="1:26" ht="21" hidden="1" customHeight="1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51"/>
      <c r="Z142" s="51"/>
    </row>
    <row r="143" spans="1:26" ht="21" hidden="1" customHeight="1">
      <c r="A143" s="182" t="s">
        <v>138</v>
      </c>
      <c r="B143" s="154"/>
      <c r="C143" s="5" t="s">
        <v>85</v>
      </c>
      <c r="D143" s="5" t="s">
        <v>49</v>
      </c>
      <c r="E143" s="7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51"/>
      <c r="Z143" s="51"/>
    </row>
    <row r="144" spans="1:26" ht="21" hidden="1" customHeight="1">
      <c r="A144" s="57" t="s">
        <v>23</v>
      </c>
      <c r="B144" s="58" t="s">
        <v>139</v>
      </c>
      <c r="C144" s="70">
        <v>0.03</v>
      </c>
      <c r="D144" s="59">
        <f>C144*C167</f>
        <v>62.833038101009997</v>
      </c>
      <c r="E144" s="77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60"/>
      <c r="Z144" s="60"/>
    </row>
    <row r="145" spans="1:26" ht="21" hidden="1" customHeight="1">
      <c r="A145" s="57" t="s">
        <v>25</v>
      </c>
      <c r="B145" s="184" t="s">
        <v>140</v>
      </c>
      <c r="C145" s="160"/>
      <c r="D145" s="154"/>
      <c r="E145" s="78"/>
      <c r="F145" s="73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60"/>
      <c r="Z145" s="60"/>
    </row>
    <row r="146" spans="1:26" ht="21" hidden="1" customHeight="1">
      <c r="A146" s="57"/>
      <c r="B146" s="58" t="s">
        <v>141</v>
      </c>
      <c r="C146" s="70">
        <v>6.4999999999999997E-3</v>
      </c>
      <c r="D146" s="59">
        <f t="shared" ref="D146:D148" si="14">(($C$167+$D$144+$D$153)/(1-$C$152))*C146</f>
        <v>16.271017022128721</v>
      </c>
      <c r="E146" s="77"/>
      <c r="F146" s="73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60"/>
      <c r="Z146" s="60"/>
    </row>
    <row r="147" spans="1:26" ht="21" hidden="1" customHeight="1">
      <c r="A147" s="57"/>
      <c r="B147" s="58" t="s">
        <v>142</v>
      </c>
      <c r="C147" s="70">
        <v>0.03</v>
      </c>
      <c r="D147" s="59">
        <f t="shared" si="14"/>
        <v>75.097001640594101</v>
      </c>
      <c r="E147" s="77"/>
      <c r="F147" s="73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60"/>
      <c r="Z147" s="60"/>
    </row>
    <row r="148" spans="1:26" ht="21" hidden="1" customHeight="1">
      <c r="A148" s="57"/>
      <c r="B148" s="58" t="s">
        <v>143</v>
      </c>
      <c r="C148" s="70">
        <v>0</v>
      </c>
      <c r="D148" s="59">
        <f t="shared" si="14"/>
        <v>0</v>
      </c>
      <c r="E148" s="77"/>
      <c r="F148" s="73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60"/>
      <c r="Z148" s="60"/>
    </row>
    <row r="149" spans="1:26" ht="21" hidden="1" customHeight="1">
      <c r="A149" s="57"/>
      <c r="B149" s="184" t="s">
        <v>144</v>
      </c>
      <c r="C149" s="160"/>
      <c r="D149" s="154"/>
      <c r="E149" s="78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60"/>
      <c r="Z149" s="60"/>
    </row>
    <row r="150" spans="1:26" ht="21" hidden="1" customHeight="1">
      <c r="A150" s="57"/>
      <c r="B150" s="184" t="s">
        <v>145</v>
      </c>
      <c r="C150" s="160"/>
      <c r="D150" s="154"/>
      <c r="E150" s="78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60"/>
      <c r="Z150" s="60"/>
    </row>
    <row r="151" spans="1:26" ht="21" hidden="1" customHeight="1">
      <c r="A151" s="57"/>
      <c r="B151" s="58" t="s">
        <v>146</v>
      </c>
      <c r="C151" s="70">
        <v>0.05</v>
      </c>
      <c r="D151" s="59">
        <f t="shared" ref="D151:D152" si="15">(($C$167+$D$144+$D$153)/(1-$C$152))*C151</f>
        <v>125.16166940099018</v>
      </c>
      <c r="E151" s="77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60"/>
      <c r="Z151" s="60"/>
    </row>
    <row r="152" spans="1:26" ht="21" hidden="1" customHeight="1">
      <c r="A152" s="57"/>
      <c r="B152" s="58" t="s">
        <v>147</v>
      </c>
      <c r="C152" s="70">
        <f>SUM(C146:C151)</f>
        <v>8.6499999999999994E-2</v>
      </c>
      <c r="D152" s="59">
        <f t="shared" si="15"/>
        <v>216.52968806371297</v>
      </c>
      <c r="E152" s="77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60"/>
      <c r="Z152" s="60"/>
    </row>
    <row r="153" spans="1:26" ht="21" hidden="1" customHeight="1">
      <c r="A153" s="57" t="s">
        <v>28</v>
      </c>
      <c r="B153" s="58" t="s">
        <v>148</v>
      </c>
      <c r="C153" s="70">
        <v>0.06</v>
      </c>
      <c r="D153" s="59">
        <f>C153*(C167+D144)</f>
        <v>129.43605848808059</v>
      </c>
      <c r="E153" s="77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60"/>
      <c r="Z153" s="60"/>
    </row>
    <row r="154" spans="1:26" ht="21" hidden="1" customHeight="1">
      <c r="A154" s="183" t="s">
        <v>80</v>
      </c>
      <c r="B154" s="176"/>
      <c r="C154" s="36">
        <f t="shared" ref="C154:D154" si="16">SUM(C144,C152,C153)</f>
        <v>0.17649999999999999</v>
      </c>
      <c r="D154" s="37">
        <f t="shared" si="16"/>
        <v>408.79878465280353</v>
      </c>
      <c r="E154" s="4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51"/>
      <c r="Z154" s="51"/>
    </row>
    <row r="155" spans="1:26" ht="72.75" hidden="1" customHeight="1">
      <c r="A155" s="38" t="s">
        <v>149</v>
      </c>
      <c r="B155" s="162" t="s">
        <v>150</v>
      </c>
      <c r="C155" s="165" t="s">
        <v>151</v>
      </c>
      <c r="D155" s="166"/>
      <c r="E155" s="7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51"/>
      <c r="Z155" s="51"/>
    </row>
    <row r="156" spans="1:26" ht="72.75" hidden="1" customHeight="1">
      <c r="A156" s="38" t="s">
        <v>152</v>
      </c>
      <c r="B156" s="163"/>
      <c r="C156" s="167"/>
      <c r="D156" s="168"/>
      <c r="E156" s="7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51"/>
      <c r="Z156" s="51"/>
    </row>
    <row r="157" spans="1:26" ht="72.75" hidden="1" customHeight="1">
      <c r="A157" s="38" t="s">
        <v>153</v>
      </c>
      <c r="B157" s="164"/>
      <c r="C157" s="169"/>
      <c r="D157" s="170"/>
      <c r="E157" s="7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51"/>
      <c r="Z157" s="51"/>
    </row>
    <row r="158" spans="1:26" ht="21" hidden="1" customHeight="1">
      <c r="A158" s="39"/>
      <c r="B158" s="2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51"/>
      <c r="Z158" s="51"/>
    </row>
    <row r="159" spans="1:26" ht="21" hidden="1" customHeight="1">
      <c r="A159" s="39"/>
      <c r="B159" s="2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51"/>
      <c r="Z159" s="51"/>
    </row>
    <row r="160" spans="1:26" ht="21" hidden="1" customHeight="1">
      <c r="A160" s="39"/>
      <c r="B160" s="28" t="s">
        <v>166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51"/>
      <c r="Z160" s="51"/>
    </row>
    <row r="161" spans="1:26" ht="21" hidden="1" customHeight="1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51"/>
      <c r="Z161" s="51"/>
    </row>
    <row r="162" spans="1:26" ht="21" hidden="1" customHeight="1">
      <c r="A162" s="182" t="s">
        <v>155</v>
      </c>
      <c r="B162" s="154"/>
      <c r="C162" s="5" t="s">
        <v>49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51"/>
      <c r="Z162" s="51"/>
    </row>
    <row r="163" spans="1:26" ht="21" hidden="1" customHeight="1">
      <c r="A163" s="6" t="s">
        <v>23</v>
      </c>
      <c r="B163" s="7" t="s">
        <v>47</v>
      </c>
      <c r="C163" s="16">
        <f>C46</f>
        <v>1096.77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51"/>
      <c r="Z163" s="51"/>
    </row>
    <row r="164" spans="1:26" ht="21" hidden="1" customHeight="1">
      <c r="A164" s="6" t="s">
        <v>25</v>
      </c>
      <c r="B164" s="7" t="s">
        <v>64</v>
      </c>
      <c r="C164" s="16">
        <f>C59</f>
        <v>99.19380000000001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51"/>
      <c r="Z164" s="51"/>
    </row>
    <row r="165" spans="1:26" ht="21" hidden="1" customHeight="1">
      <c r="A165" s="6" t="s">
        <v>28</v>
      </c>
      <c r="B165" s="7" t="s">
        <v>156</v>
      </c>
      <c r="C165" s="16">
        <f>C69</f>
        <v>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51"/>
      <c r="Z165" s="51"/>
    </row>
    <row r="166" spans="1:26" ht="21" hidden="1" customHeight="1">
      <c r="A166" s="6" t="s">
        <v>31</v>
      </c>
      <c r="B166" s="7" t="s">
        <v>157</v>
      </c>
      <c r="C166" s="16">
        <f>D139</f>
        <v>898.47080336700003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51"/>
      <c r="Z166" s="51"/>
    </row>
    <row r="167" spans="1:26" ht="21" hidden="1" customHeight="1">
      <c r="A167" s="8"/>
      <c r="B167" s="32" t="s">
        <v>158</v>
      </c>
      <c r="C167" s="16">
        <f>SUM(C163:C166)</f>
        <v>2094.4346033669999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51"/>
      <c r="Z167" s="51"/>
    </row>
    <row r="168" spans="1:26" ht="21" hidden="1" customHeight="1">
      <c r="A168" s="6" t="s">
        <v>54</v>
      </c>
      <c r="B168" s="7" t="s">
        <v>137</v>
      </c>
      <c r="C168" s="16">
        <f>D154</f>
        <v>408.79878465280353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51"/>
      <c r="Z168" s="51"/>
    </row>
    <row r="169" spans="1:26" ht="21" hidden="1" customHeight="1">
      <c r="A169" s="181" t="s">
        <v>159</v>
      </c>
      <c r="B169" s="154"/>
      <c r="C169" s="16">
        <f>C167+C168</f>
        <v>2503.2333880198034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51"/>
      <c r="Z169" s="51"/>
    </row>
    <row r="170" spans="1:26" ht="21" hidden="1" customHeight="1">
      <c r="A170" s="46"/>
      <c r="B170" s="4"/>
      <c r="C170" s="4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51"/>
      <c r="Z170" s="51"/>
    </row>
    <row r="171" spans="1:26" ht="21" hidden="1" customHeight="1">
      <c r="A171" s="80"/>
      <c r="B171" s="81"/>
      <c r="C171" s="82"/>
      <c r="D171" s="83"/>
      <c r="E171" s="83"/>
      <c r="F171" s="8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51"/>
      <c r="Z171" s="51"/>
    </row>
    <row r="172" spans="1:26" ht="21" hidden="1" customHeight="1">
      <c r="A172" s="46"/>
      <c r="B172" s="4"/>
      <c r="C172" s="4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51"/>
      <c r="Z172" s="51"/>
    </row>
    <row r="173" spans="1:26" ht="33" customHeight="1">
      <c r="A173" s="161" t="s">
        <v>242</v>
      </c>
      <c r="B173" s="157"/>
      <c r="C173" s="15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51"/>
      <c r="Z173" s="51"/>
    </row>
    <row r="174" spans="1:26" ht="21" customHeight="1">
      <c r="A174" s="2"/>
      <c r="B174" s="2" t="s">
        <v>0</v>
      </c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51"/>
      <c r="Z174" s="51"/>
    </row>
    <row r="175" spans="1:26" ht="21" customHeight="1">
      <c r="A175" s="156" t="s">
        <v>1</v>
      </c>
      <c r="B175" s="157"/>
      <c r="C175" s="15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51"/>
      <c r="Z175" s="51"/>
    </row>
    <row r="176" spans="1:26" ht="21" customHeight="1">
      <c r="A176" s="156" t="s">
        <v>2</v>
      </c>
      <c r="B176" s="157"/>
      <c r="C176" s="15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51"/>
      <c r="Z176" s="51"/>
    </row>
    <row r="177" spans="1:26" ht="21" customHeight="1">
      <c r="A177" s="3" t="s">
        <v>3</v>
      </c>
      <c r="B177" s="3" t="s">
        <v>4</v>
      </c>
      <c r="C177" s="3" t="s">
        <v>5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51"/>
      <c r="Z177" s="51"/>
    </row>
    <row r="178" spans="1:26" ht="21" customHeight="1">
      <c r="A178" s="156" t="s">
        <v>6</v>
      </c>
      <c r="B178" s="157"/>
      <c r="C178" s="15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51"/>
      <c r="Z178" s="51"/>
    </row>
    <row r="179" spans="1:26" ht="21" customHeight="1">
      <c r="A179" s="3" t="s">
        <v>7</v>
      </c>
      <c r="B179" s="3" t="s">
        <v>8</v>
      </c>
      <c r="C179" s="3" t="s">
        <v>9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51"/>
      <c r="Z179" s="51"/>
    </row>
    <row r="180" spans="1:26" ht="21" customHeight="1">
      <c r="A180" s="3" t="s">
        <v>10</v>
      </c>
      <c r="B180" s="3" t="s">
        <v>11</v>
      </c>
      <c r="C180" s="3" t="s">
        <v>12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51"/>
      <c r="Z180" s="51"/>
    </row>
    <row r="181" spans="1:26" ht="21" customHeight="1">
      <c r="A181" s="3" t="s">
        <v>13</v>
      </c>
      <c r="B181" s="156" t="s">
        <v>14</v>
      </c>
      <c r="C181" s="15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51"/>
      <c r="Z181" s="51"/>
    </row>
    <row r="182" spans="1:26" ht="21" customHeight="1">
      <c r="A182" s="156" t="s">
        <v>15</v>
      </c>
      <c r="B182" s="157"/>
      <c r="C182" s="15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51"/>
      <c r="Z182" s="51"/>
    </row>
    <row r="183" spans="1:26" ht="21" customHeight="1">
      <c r="A183" s="3" t="s">
        <v>16</v>
      </c>
      <c r="B183" s="3" t="s">
        <v>17</v>
      </c>
      <c r="C183" s="3" t="s">
        <v>18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51"/>
      <c r="Z183" s="51"/>
    </row>
    <row r="184" spans="1:26" ht="21" customHeight="1">
      <c r="A184" s="3" t="s">
        <v>19</v>
      </c>
      <c r="B184" s="3" t="s">
        <v>20</v>
      </c>
      <c r="C184" s="3" t="s">
        <v>21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51"/>
      <c r="Z184" s="5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51"/>
      <c r="Z185" s="51"/>
    </row>
    <row r="186" spans="1:26" ht="21" customHeight="1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51"/>
      <c r="Z186" s="51"/>
    </row>
    <row r="187" spans="1:26" ht="21" customHeight="1">
      <c r="A187" s="5"/>
      <c r="B187" s="5" t="s">
        <v>22</v>
      </c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51"/>
      <c r="Z187" s="51"/>
    </row>
    <row r="188" spans="1:26" ht="21" customHeight="1">
      <c r="A188" s="6" t="s">
        <v>23</v>
      </c>
      <c r="B188" s="7" t="s">
        <v>24</v>
      </c>
      <c r="C188" s="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51"/>
      <c r="Z188" s="51"/>
    </row>
    <row r="189" spans="1:26" ht="21" customHeight="1">
      <c r="A189" s="6" t="s">
        <v>25</v>
      </c>
      <c r="B189" s="7" t="s">
        <v>26</v>
      </c>
      <c r="C189" s="8" t="s">
        <v>27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51"/>
      <c r="Z189" s="51"/>
    </row>
    <row r="190" spans="1:26" ht="21" customHeight="1">
      <c r="A190" s="6" t="s">
        <v>28</v>
      </c>
      <c r="B190" s="7" t="s">
        <v>29</v>
      </c>
      <c r="C190" s="8" t="s">
        <v>30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51"/>
      <c r="Z190" s="51"/>
    </row>
    <row r="191" spans="1:26" ht="21" customHeight="1">
      <c r="A191" s="6" t="s">
        <v>31</v>
      </c>
      <c r="B191" s="7" t="s">
        <v>161</v>
      </c>
      <c r="C191" s="8" t="s">
        <v>33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51"/>
      <c r="Z191" s="5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51"/>
      <c r="Z192" s="5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51"/>
      <c r="Z193" s="51"/>
    </row>
    <row r="194" spans="1:26" ht="21" customHeight="1">
      <c r="A194" s="5" t="s">
        <v>34</v>
      </c>
      <c r="B194" s="5" t="s">
        <v>35</v>
      </c>
      <c r="C194" s="5" t="s">
        <v>36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51"/>
      <c r="Z194" s="51"/>
    </row>
    <row r="195" spans="1:26" ht="21" customHeight="1">
      <c r="A195" s="8" t="str">
        <f t="shared" ref="A195:C195" si="17">A23</f>
        <v>Preparo de Alimentos</v>
      </c>
      <c r="B195" s="8" t="str">
        <f t="shared" si="17"/>
        <v xml:space="preserve">Merendeira </v>
      </c>
      <c r="C195" s="49">
        <v>245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51"/>
      <c r="Z195" s="51"/>
    </row>
    <row r="196" spans="1:26" ht="21" customHeight="1">
      <c r="A196" s="8" t="str">
        <f t="shared" ref="A196:C196" si="18">A24</f>
        <v>Preparo de Alimentos</v>
      </c>
      <c r="B196" s="8" t="str">
        <f t="shared" si="18"/>
        <v>Nutricionista</v>
      </c>
      <c r="C196" s="8">
        <f t="shared" si="18"/>
        <v>13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51"/>
      <c r="Z196" s="5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51"/>
      <c r="Z197" s="51"/>
    </row>
    <row r="198" spans="1:26" ht="21" customHeight="1">
      <c r="A198" s="1"/>
      <c r="B198" s="13" t="s">
        <v>40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51"/>
      <c r="Z198" s="51"/>
    </row>
    <row r="199" spans="1:26" ht="21" customHeight="1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51"/>
      <c r="Z199" s="51"/>
    </row>
    <row r="200" spans="1:26" ht="21" customHeight="1">
      <c r="A200" s="177" t="s">
        <v>41</v>
      </c>
      <c r="B200" s="160"/>
      <c r="C200" s="15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51"/>
      <c r="Z200" s="51"/>
    </row>
    <row r="201" spans="1:26" ht="21" customHeight="1">
      <c r="A201" s="6">
        <v>1</v>
      </c>
      <c r="B201" s="15" t="s">
        <v>42</v>
      </c>
      <c r="C201" s="8" t="s">
        <v>37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51"/>
      <c r="Z201" s="51"/>
    </row>
    <row r="202" spans="1:26" ht="21" customHeight="1">
      <c r="A202" s="6">
        <v>2</v>
      </c>
      <c r="B202" s="15" t="s">
        <v>43</v>
      </c>
      <c r="C202" s="16">
        <v>2437.29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51"/>
      <c r="Z202" s="51"/>
    </row>
    <row r="203" spans="1:26" ht="21" customHeight="1">
      <c r="A203" s="6">
        <v>3</v>
      </c>
      <c r="B203" s="15" t="s">
        <v>44</v>
      </c>
      <c r="C203" s="17" t="s">
        <v>163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51"/>
      <c r="Z203" s="51"/>
    </row>
    <row r="204" spans="1:26" ht="21" customHeight="1">
      <c r="A204" s="6">
        <v>4</v>
      </c>
      <c r="B204" s="15" t="s">
        <v>46</v>
      </c>
      <c r="C204" s="18">
        <v>44256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51"/>
      <c r="Z204" s="5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51"/>
      <c r="Z205" s="51"/>
    </row>
    <row r="206" spans="1:26" ht="21" customHeight="1">
      <c r="A206" s="13" t="s">
        <v>47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51"/>
      <c r="Z206" s="51"/>
    </row>
    <row r="207" spans="1:26" ht="21" customHeight="1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51"/>
      <c r="Z207" s="51"/>
    </row>
    <row r="208" spans="1:26" ht="21" customHeight="1">
      <c r="A208" s="182" t="s">
        <v>48</v>
      </c>
      <c r="B208" s="154"/>
      <c r="C208" s="5" t="s">
        <v>49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51"/>
      <c r="Z208" s="51"/>
    </row>
    <row r="209" spans="1:26" ht="42" customHeight="1">
      <c r="A209" s="6" t="s">
        <v>23</v>
      </c>
      <c r="B209" s="84" t="s">
        <v>169</v>
      </c>
      <c r="C209" s="1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51"/>
      <c r="Z209" s="51"/>
    </row>
    <row r="210" spans="1:26" ht="21" customHeight="1">
      <c r="A210" s="6" t="s">
        <v>25</v>
      </c>
      <c r="B210" s="7" t="s">
        <v>51</v>
      </c>
      <c r="C210" s="1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51"/>
      <c r="Z210" s="51"/>
    </row>
    <row r="211" spans="1:26" ht="21" customHeight="1">
      <c r="A211" s="6" t="s">
        <v>28</v>
      </c>
      <c r="B211" s="7" t="s">
        <v>52</v>
      </c>
      <c r="C211" s="1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51"/>
      <c r="Z211" s="51"/>
    </row>
    <row r="212" spans="1:26" ht="21" customHeight="1">
      <c r="A212" s="6" t="s">
        <v>31</v>
      </c>
      <c r="B212" s="7" t="s">
        <v>53</v>
      </c>
      <c r="C212" s="1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51"/>
      <c r="Z212" s="51"/>
    </row>
    <row r="213" spans="1:26" ht="21" customHeight="1">
      <c r="A213" s="6" t="s">
        <v>54</v>
      </c>
      <c r="B213" s="7" t="s">
        <v>55</v>
      </c>
      <c r="C213" s="1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51"/>
      <c r="Z213" s="51"/>
    </row>
    <row r="214" spans="1:26" ht="21" customHeight="1">
      <c r="A214" s="6" t="s">
        <v>56</v>
      </c>
      <c r="B214" s="7" t="s">
        <v>57</v>
      </c>
      <c r="C214" s="1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51"/>
      <c r="Z214" s="51"/>
    </row>
    <row r="215" spans="1:26" ht="21" customHeight="1">
      <c r="A215" s="6" t="s">
        <v>58</v>
      </c>
      <c r="B215" s="7" t="s">
        <v>59</v>
      </c>
      <c r="C215" s="1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51"/>
      <c r="Z215" s="51"/>
    </row>
    <row r="216" spans="1:26" ht="21" customHeight="1">
      <c r="A216" s="6" t="s">
        <v>60</v>
      </c>
      <c r="B216" s="7" t="s">
        <v>61</v>
      </c>
      <c r="C216" s="1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51"/>
      <c r="Z216" s="51"/>
    </row>
    <row r="217" spans="1:26" ht="21" customHeight="1">
      <c r="A217" s="189" t="s">
        <v>62</v>
      </c>
      <c r="B217" s="188"/>
      <c r="C217" s="1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51"/>
      <c r="Z217" s="51"/>
    </row>
    <row r="218" spans="1:26" ht="21" customHeight="1">
      <c r="A218" s="20" t="s">
        <v>63</v>
      </c>
      <c r="B218" s="2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51"/>
      <c r="Z218" s="5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51"/>
      <c r="Z219" s="51"/>
    </row>
    <row r="220" spans="1:26" ht="21" customHeight="1">
      <c r="A220" s="13" t="s">
        <v>64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51"/>
      <c r="Z220" s="51"/>
    </row>
    <row r="221" spans="1:26" ht="21" customHeight="1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51"/>
      <c r="Z221" s="51"/>
    </row>
    <row r="222" spans="1:26" ht="21" customHeight="1">
      <c r="A222" s="182" t="s">
        <v>65</v>
      </c>
      <c r="B222" s="154"/>
      <c r="C222" s="5" t="s">
        <v>49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51"/>
      <c r="Z222" s="51"/>
    </row>
    <row r="223" spans="1:26" ht="21" customHeight="1">
      <c r="A223" s="6" t="s">
        <v>23</v>
      </c>
      <c r="B223" s="7" t="s">
        <v>66</v>
      </c>
      <c r="C223" s="2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51"/>
      <c r="Z223" s="51"/>
    </row>
    <row r="224" spans="1:26" ht="44.25" customHeight="1">
      <c r="A224" s="6" t="s">
        <v>25</v>
      </c>
      <c r="B224" s="84" t="s">
        <v>67</v>
      </c>
      <c r="C224" s="2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51"/>
      <c r="Z224" s="51"/>
    </row>
    <row r="225" spans="1:26" ht="21" customHeight="1">
      <c r="A225" s="6" t="s">
        <v>28</v>
      </c>
      <c r="B225" s="7" t="s">
        <v>68</v>
      </c>
      <c r="C225" s="2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51"/>
      <c r="Z225" s="51"/>
    </row>
    <row r="226" spans="1:26" ht="21" customHeight="1">
      <c r="A226" s="6" t="s">
        <v>31</v>
      </c>
      <c r="B226" s="7" t="s">
        <v>69</v>
      </c>
      <c r="C226" s="2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51"/>
      <c r="Z226" s="51"/>
    </row>
    <row r="227" spans="1:26" ht="21" customHeight="1">
      <c r="A227" s="6" t="s">
        <v>54</v>
      </c>
      <c r="B227" s="7" t="s">
        <v>70</v>
      </c>
      <c r="C227" s="2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51"/>
      <c r="Z227" s="51"/>
    </row>
    <row r="228" spans="1:26" ht="21" customHeight="1">
      <c r="A228" s="6" t="s">
        <v>56</v>
      </c>
      <c r="B228" s="7" t="s">
        <v>71</v>
      </c>
      <c r="C228" s="2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51"/>
      <c r="Z228" s="51"/>
    </row>
    <row r="229" spans="1:26" ht="21" customHeight="1">
      <c r="A229" s="6" t="s">
        <v>58</v>
      </c>
      <c r="B229" s="19" t="s">
        <v>61</v>
      </c>
      <c r="C229" s="2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51"/>
      <c r="Z229" s="51"/>
    </row>
    <row r="230" spans="1:26" ht="21" customHeight="1">
      <c r="A230" s="189" t="s">
        <v>72</v>
      </c>
      <c r="B230" s="188"/>
      <c r="C230" s="2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51"/>
      <c r="Z230" s="51"/>
    </row>
    <row r="231" spans="1:26" ht="21" customHeight="1">
      <c r="A231" s="22" t="s">
        <v>73</v>
      </c>
      <c r="B231" s="23" t="s">
        <v>74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51"/>
      <c r="Z231" s="5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51"/>
      <c r="Z232" s="51"/>
    </row>
    <row r="233" spans="1:26" ht="21" customHeight="1">
      <c r="A233" s="13" t="s">
        <v>75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51"/>
      <c r="Z233" s="51"/>
    </row>
    <row r="234" spans="1:26" ht="21" customHeight="1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51"/>
      <c r="Z234" s="51"/>
    </row>
    <row r="235" spans="1:26" ht="21" customHeight="1">
      <c r="A235" s="182" t="s">
        <v>164</v>
      </c>
      <c r="B235" s="154"/>
      <c r="C235" s="5" t="s">
        <v>49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51"/>
      <c r="Z235" s="51"/>
    </row>
    <row r="236" spans="1:26" ht="21" customHeight="1">
      <c r="A236" s="6" t="s">
        <v>23</v>
      </c>
      <c r="B236" s="50" t="str">
        <f t="shared" ref="B236:B239" si="19">B65</f>
        <v>Uniformes e EPI</v>
      </c>
      <c r="C236" s="21">
        <v>0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51"/>
      <c r="Z236" s="51"/>
    </row>
    <row r="237" spans="1:26" ht="21" customHeight="1">
      <c r="A237" s="6" t="s">
        <v>25</v>
      </c>
      <c r="B237" s="50" t="str">
        <f t="shared" si="19"/>
        <v>Materiais</v>
      </c>
      <c r="C237" s="21">
        <v>0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51"/>
      <c r="Z237" s="51"/>
    </row>
    <row r="238" spans="1:26" ht="21" customHeight="1">
      <c r="A238" s="6" t="s">
        <v>28</v>
      </c>
      <c r="B238" s="50" t="str">
        <f t="shared" si="19"/>
        <v xml:space="preserve">Equipamentos </v>
      </c>
      <c r="C238" s="21">
        <v>0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51"/>
      <c r="Z238" s="51"/>
    </row>
    <row r="239" spans="1:26" ht="21" customHeight="1">
      <c r="A239" s="6" t="s">
        <v>31</v>
      </c>
      <c r="B239" s="50">
        <f t="shared" si="19"/>
        <v>0</v>
      </c>
      <c r="C239" s="2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51"/>
      <c r="Z239" s="51"/>
    </row>
    <row r="240" spans="1:26" ht="21" customHeight="1">
      <c r="A240" s="181" t="s">
        <v>80</v>
      </c>
      <c r="B240" s="154"/>
      <c r="C240" s="21">
        <f>SUM(C236:C239)</f>
        <v>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51"/>
      <c r="Z240" s="51"/>
    </row>
    <row r="241" spans="1:26" ht="21" customHeight="1">
      <c r="A241" s="3" t="s">
        <v>81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51"/>
      <c r="Z241" s="5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51"/>
      <c r="Z242" s="51"/>
    </row>
    <row r="243" spans="1:26" ht="21" customHeight="1">
      <c r="A243" s="28" t="s">
        <v>82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51"/>
      <c r="Z243" s="51"/>
    </row>
    <row r="244" spans="1:26" ht="21" customHeight="1">
      <c r="A244" s="2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51"/>
      <c r="Z244" s="51"/>
    </row>
    <row r="245" spans="1:26" ht="21" customHeight="1">
      <c r="A245" s="28" t="s">
        <v>83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51"/>
      <c r="Z245" s="51"/>
    </row>
    <row r="246" spans="1:26" ht="21" customHeight="1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51"/>
      <c r="Z246" s="51"/>
    </row>
    <row r="247" spans="1:26" ht="21" customHeight="1">
      <c r="A247" s="182" t="s">
        <v>84</v>
      </c>
      <c r="B247" s="154"/>
      <c r="C247" s="85" t="s">
        <v>85</v>
      </c>
      <c r="D247" s="5" t="s">
        <v>49</v>
      </c>
      <c r="E247" s="7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51"/>
      <c r="Z247" s="51"/>
    </row>
    <row r="248" spans="1:26" ht="21" customHeight="1">
      <c r="A248" s="6" t="s">
        <v>23</v>
      </c>
      <c r="B248" s="7" t="s">
        <v>86</v>
      </c>
      <c r="C248" s="31"/>
      <c r="D248" s="21"/>
      <c r="E248" s="7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51"/>
      <c r="Z248" s="51"/>
    </row>
    <row r="249" spans="1:26" ht="21" customHeight="1">
      <c r="A249" s="6" t="s">
        <v>25</v>
      </c>
      <c r="B249" s="7" t="s">
        <v>87</v>
      </c>
      <c r="C249" s="31"/>
      <c r="D249" s="21"/>
      <c r="E249" s="7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51"/>
      <c r="Z249" s="51"/>
    </row>
    <row r="250" spans="1:26" ht="21" customHeight="1">
      <c r="A250" s="6" t="s">
        <v>28</v>
      </c>
      <c r="B250" s="7" t="s">
        <v>88</v>
      </c>
      <c r="C250" s="31"/>
      <c r="D250" s="21"/>
      <c r="E250" s="7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51"/>
      <c r="Z250" s="51"/>
    </row>
    <row r="251" spans="1:26" ht="21" customHeight="1">
      <c r="A251" s="6" t="s">
        <v>31</v>
      </c>
      <c r="B251" s="7" t="s">
        <v>89</v>
      </c>
      <c r="C251" s="31"/>
      <c r="D251" s="21"/>
      <c r="E251" s="7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51"/>
      <c r="Z251" s="51"/>
    </row>
    <row r="252" spans="1:26" ht="21" customHeight="1">
      <c r="A252" s="6" t="s">
        <v>54</v>
      </c>
      <c r="B252" s="7" t="s">
        <v>90</v>
      </c>
      <c r="C252" s="31"/>
      <c r="D252" s="21"/>
      <c r="E252" s="7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51"/>
      <c r="Z252" s="51"/>
    </row>
    <row r="253" spans="1:26" ht="21" customHeight="1">
      <c r="A253" s="6" t="s">
        <v>56</v>
      </c>
      <c r="B253" s="7" t="s">
        <v>91</v>
      </c>
      <c r="C253" s="31"/>
      <c r="D253" s="21"/>
      <c r="E253" s="7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51"/>
      <c r="Z253" s="51"/>
    </row>
    <row r="254" spans="1:26" ht="46.5" customHeight="1">
      <c r="A254" s="6" t="s">
        <v>58</v>
      </c>
      <c r="B254" s="84" t="s">
        <v>92</v>
      </c>
      <c r="C254" s="31"/>
      <c r="D254" s="21"/>
      <c r="E254" s="7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51"/>
      <c r="Z254" s="51"/>
    </row>
    <row r="255" spans="1:26" ht="21" customHeight="1">
      <c r="A255" s="6" t="s">
        <v>60</v>
      </c>
      <c r="B255" s="7" t="s">
        <v>93</v>
      </c>
      <c r="C255" s="31"/>
      <c r="D255" s="21"/>
      <c r="E255" s="7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51"/>
      <c r="Z255" s="51"/>
    </row>
    <row r="256" spans="1:26" ht="21" customHeight="1">
      <c r="A256" s="181" t="s">
        <v>72</v>
      </c>
      <c r="B256" s="154"/>
      <c r="C256" s="31"/>
      <c r="D256" s="21"/>
      <c r="E256" s="7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51"/>
      <c r="Z256" s="51"/>
    </row>
    <row r="257" spans="1:26" ht="21" customHeight="1">
      <c r="A257" s="22" t="s">
        <v>94</v>
      </c>
      <c r="B257" s="23" t="s">
        <v>95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51"/>
      <c r="Z257" s="51"/>
    </row>
    <row r="258" spans="1:26" ht="21" customHeight="1">
      <c r="A258" s="22" t="s">
        <v>96</v>
      </c>
      <c r="B258" s="23" t="s">
        <v>97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51"/>
      <c r="Z258" s="5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51"/>
      <c r="Z259" s="51"/>
    </row>
    <row r="260" spans="1:26" ht="21" customHeight="1">
      <c r="A260" s="13" t="s">
        <v>170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51"/>
      <c r="Z260" s="51"/>
    </row>
    <row r="261" spans="1:26" ht="21" customHeight="1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51"/>
      <c r="Z261" s="51"/>
    </row>
    <row r="262" spans="1:26" ht="21" customHeight="1">
      <c r="A262" s="182" t="s">
        <v>99</v>
      </c>
      <c r="B262" s="154"/>
      <c r="C262" s="5" t="s">
        <v>85</v>
      </c>
      <c r="D262" s="5" t="s">
        <v>49</v>
      </c>
      <c r="E262" s="7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51"/>
      <c r="Z262" s="51"/>
    </row>
    <row r="263" spans="1:26" ht="21" customHeight="1">
      <c r="A263" s="6" t="s">
        <v>23</v>
      </c>
      <c r="B263" s="7" t="s">
        <v>100</v>
      </c>
      <c r="C263" s="31"/>
      <c r="D263" s="21"/>
      <c r="E263" s="7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51"/>
      <c r="Z263" s="51"/>
    </row>
    <row r="264" spans="1:26" ht="21" customHeight="1">
      <c r="A264" s="6"/>
      <c r="B264" s="7" t="s">
        <v>101</v>
      </c>
      <c r="C264" s="31"/>
      <c r="D264" s="21"/>
      <c r="E264" s="7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51"/>
      <c r="Z264" s="51"/>
    </row>
    <row r="265" spans="1:26" ht="21" customHeight="1">
      <c r="A265" s="6"/>
      <c r="B265" s="7" t="s">
        <v>171</v>
      </c>
      <c r="C265" s="31"/>
      <c r="D265" s="21"/>
      <c r="E265" s="7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51"/>
      <c r="Z265" s="51"/>
    </row>
    <row r="266" spans="1:26" ht="21" customHeight="1">
      <c r="A266" s="8"/>
      <c r="B266" s="32" t="s">
        <v>103</v>
      </c>
      <c r="C266" s="31"/>
      <c r="D266" s="21"/>
      <c r="E266" s="7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51"/>
      <c r="Z266" s="51"/>
    </row>
    <row r="267" spans="1:26" ht="39" customHeight="1">
      <c r="A267" s="6" t="s">
        <v>25</v>
      </c>
      <c r="B267" s="84" t="s">
        <v>104</v>
      </c>
      <c r="C267" s="31"/>
      <c r="D267" s="21"/>
      <c r="E267" s="7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51"/>
      <c r="Z267" s="51"/>
    </row>
    <row r="268" spans="1:26" ht="21" customHeight="1">
      <c r="A268" s="181" t="s">
        <v>80</v>
      </c>
      <c r="B268" s="154"/>
      <c r="C268" s="31"/>
      <c r="D268" s="21"/>
      <c r="E268" s="7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51"/>
      <c r="Z268" s="5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51"/>
      <c r="Z269" s="51"/>
    </row>
    <row r="270" spans="1:26" ht="21" customHeight="1">
      <c r="A270" s="13" t="s">
        <v>105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51"/>
      <c r="Z270" s="51"/>
    </row>
    <row r="271" spans="1:26" ht="21" customHeight="1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51"/>
      <c r="Z271" s="51"/>
    </row>
    <row r="272" spans="1:26" ht="21" customHeight="1">
      <c r="A272" s="182" t="s">
        <v>106</v>
      </c>
      <c r="B272" s="154"/>
      <c r="C272" s="5" t="s">
        <v>85</v>
      </c>
      <c r="D272" s="5" t="s">
        <v>49</v>
      </c>
      <c r="E272" s="7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51"/>
      <c r="Z272" s="51"/>
    </row>
    <row r="273" spans="1:26" ht="21" customHeight="1">
      <c r="A273" s="6" t="s">
        <v>23</v>
      </c>
      <c r="B273" s="7" t="s">
        <v>107</v>
      </c>
      <c r="C273" s="31"/>
      <c r="D273" s="21"/>
      <c r="E273" s="7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51"/>
      <c r="Z273" s="51"/>
    </row>
    <row r="274" spans="1:26" ht="21" customHeight="1">
      <c r="A274" s="6" t="s">
        <v>25</v>
      </c>
      <c r="B274" s="84" t="s">
        <v>108</v>
      </c>
      <c r="C274" s="31"/>
      <c r="D274" s="21"/>
      <c r="E274" s="7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51"/>
      <c r="Z274" s="51"/>
    </row>
    <row r="275" spans="1:26" ht="21" customHeight="1">
      <c r="A275" s="181" t="s">
        <v>80</v>
      </c>
      <c r="B275" s="154"/>
      <c r="C275" s="31"/>
      <c r="D275" s="21"/>
      <c r="E275" s="7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51"/>
      <c r="Z275" s="5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51"/>
      <c r="Z276" s="51"/>
    </row>
    <row r="277" spans="1:26" ht="21" customHeight="1">
      <c r="A277" s="13" t="s">
        <v>109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51"/>
      <c r="Z277" s="51"/>
    </row>
    <row r="278" spans="1:26" ht="21" customHeight="1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51"/>
      <c r="Z278" s="51"/>
    </row>
    <row r="279" spans="1:26" ht="21" customHeight="1">
      <c r="A279" s="182" t="s">
        <v>110</v>
      </c>
      <c r="B279" s="154"/>
      <c r="C279" s="5" t="s">
        <v>85</v>
      </c>
      <c r="D279" s="5" t="s">
        <v>49</v>
      </c>
      <c r="E279" s="7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51"/>
      <c r="Z279" s="51"/>
    </row>
    <row r="280" spans="1:26" ht="21" customHeight="1">
      <c r="A280" s="6" t="s">
        <v>23</v>
      </c>
      <c r="B280" s="7" t="s">
        <v>111</v>
      </c>
      <c r="C280" s="31"/>
      <c r="D280" s="21"/>
      <c r="E280" s="7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51"/>
      <c r="Z280" s="51"/>
    </row>
    <row r="281" spans="1:26" ht="21" customHeight="1">
      <c r="A281" s="6" t="s">
        <v>25</v>
      </c>
      <c r="B281" s="84" t="s">
        <v>112</v>
      </c>
      <c r="C281" s="31"/>
      <c r="D281" s="21"/>
      <c r="E281" s="7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51"/>
      <c r="Z281" s="51"/>
    </row>
    <row r="282" spans="1:26" ht="15.75" customHeight="1">
      <c r="A282" s="6" t="s">
        <v>28</v>
      </c>
      <c r="B282" s="84" t="s">
        <v>113</v>
      </c>
      <c r="C282" s="31"/>
      <c r="D282" s="21"/>
      <c r="E282" s="7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51"/>
      <c r="Z282" s="51"/>
    </row>
    <row r="283" spans="1:26" ht="21" customHeight="1">
      <c r="A283" s="6" t="s">
        <v>31</v>
      </c>
      <c r="B283" s="7" t="s">
        <v>114</v>
      </c>
      <c r="C283" s="31"/>
      <c r="D283" s="21"/>
      <c r="E283" s="7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51"/>
      <c r="Z283" s="51"/>
    </row>
    <row r="284" spans="1:26" ht="15.75" customHeight="1">
      <c r="A284" s="6" t="s">
        <v>54</v>
      </c>
      <c r="B284" s="84" t="s">
        <v>115</v>
      </c>
      <c r="C284" s="31"/>
      <c r="D284" s="21"/>
      <c r="E284" s="7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51"/>
      <c r="Z284" s="51"/>
    </row>
    <row r="285" spans="1:26" ht="21" customHeight="1">
      <c r="A285" s="6" t="s">
        <v>56</v>
      </c>
      <c r="B285" s="84" t="s">
        <v>116</v>
      </c>
      <c r="C285" s="31"/>
      <c r="D285" s="21"/>
      <c r="E285" s="7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51"/>
      <c r="Z285" s="51"/>
    </row>
    <row r="286" spans="1:26" ht="21" customHeight="1">
      <c r="A286" s="181" t="s">
        <v>80</v>
      </c>
      <c r="B286" s="154"/>
      <c r="C286" s="31"/>
      <c r="D286" s="21"/>
      <c r="E286" s="7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51"/>
      <c r="Z286" s="5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51"/>
      <c r="Z287" s="51"/>
    </row>
    <row r="288" spans="1:26" ht="21" customHeight="1">
      <c r="A288" s="28" t="s">
        <v>117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51"/>
      <c r="Z288" s="51"/>
    </row>
    <row r="289" spans="1:26" ht="21" customHeight="1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51"/>
      <c r="Z289" s="51"/>
    </row>
    <row r="290" spans="1:26" ht="21" customHeight="1">
      <c r="A290" s="182" t="s">
        <v>118</v>
      </c>
      <c r="B290" s="154"/>
      <c r="C290" s="5" t="s">
        <v>85</v>
      </c>
      <c r="D290" s="5" t="s">
        <v>49</v>
      </c>
      <c r="E290" s="7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51"/>
      <c r="Z290" s="51"/>
    </row>
    <row r="291" spans="1:26" ht="21" customHeight="1">
      <c r="A291" s="6" t="s">
        <v>23</v>
      </c>
      <c r="B291" s="7" t="s">
        <v>119</v>
      </c>
      <c r="C291" s="31"/>
      <c r="D291" s="21"/>
      <c r="E291" s="7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51"/>
      <c r="Z291" s="51"/>
    </row>
    <row r="292" spans="1:26" ht="21" customHeight="1">
      <c r="A292" s="6" t="s">
        <v>25</v>
      </c>
      <c r="B292" s="7" t="s">
        <v>120</v>
      </c>
      <c r="C292" s="31"/>
      <c r="D292" s="21"/>
      <c r="E292" s="7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51"/>
      <c r="Z292" s="51"/>
    </row>
    <row r="293" spans="1:26" ht="21" customHeight="1">
      <c r="A293" s="6" t="s">
        <v>28</v>
      </c>
      <c r="B293" s="7" t="s">
        <v>121</v>
      </c>
      <c r="C293" s="31"/>
      <c r="D293" s="21"/>
      <c r="E293" s="7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51"/>
      <c r="Z293" s="51"/>
    </row>
    <row r="294" spans="1:26" ht="21" customHeight="1">
      <c r="A294" s="6" t="s">
        <v>31</v>
      </c>
      <c r="B294" s="7" t="s">
        <v>122</v>
      </c>
      <c r="C294" s="31"/>
      <c r="D294" s="21"/>
      <c r="E294" s="7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51"/>
      <c r="Z294" s="51"/>
    </row>
    <row r="295" spans="1:26" ht="21" customHeight="1">
      <c r="A295" s="6" t="s">
        <v>54</v>
      </c>
      <c r="B295" s="7" t="s">
        <v>123</v>
      </c>
      <c r="C295" s="31"/>
      <c r="D295" s="21"/>
      <c r="E295" s="7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51"/>
      <c r="Z295" s="51"/>
    </row>
    <row r="296" spans="1:26" ht="21" customHeight="1">
      <c r="A296" s="6" t="s">
        <v>56</v>
      </c>
      <c r="B296" s="7" t="s">
        <v>61</v>
      </c>
      <c r="C296" s="31"/>
      <c r="D296" s="21"/>
      <c r="E296" s="7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51"/>
      <c r="Z296" s="51"/>
    </row>
    <row r="297" spans="1:26" ht="21" customHeight="1">
      <c r="A297" s="8"/>
      <c r="B297" s="32" t="s">
        <v>103</v>
      </c>
      <c r="C297" s="31"/>
      <c r="D297" s="21"/>
      <c r="E297" s="7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51"/>
      <c r="Z297" s="51"/>
    </row>
    <row r="298" spans="1:26" ht="15.75" customHeight="1">
      <c r="A298" s="6" t="s">
        <v>58</v>
      </c>
      <c r="B298" s="84" t="s">
        <v>124</v>
      </c>
      <c r="C298" s="86"/>
      <c r="D298" s="21"/>
      <c r="E298" s="7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51"/>
      <c r="Z298" s="51"/>
    </row>
    <row r="299" spans="1:26" ht="21" customHeight="1">
      <c r="A299" s="181" t="s">
        <v>80</v>
      </c>
      <c r="B299" s="154"/>
      <c r="C299" s="31"/>
      <c r="D299" s="21"/>
      <c r="E299" s="7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51"/>
      <c r="Z299" s="5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51"/>
      <c r="Z300" s="51"/>
    </row>
    <row r="301" spans="1:26" ht="21" customHeight="1">
      <c r="A301" s="28" t="s">
        <v>125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51"/>
      <c r="Z301" s="51"/>
    </row>
    <row r="302" spans="1:26" ht="21" customHeight="1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51"/>
      <c r="Z302" s="51"/>
    </row>
    <row r="303" spans="1:26" ht="21" customHeight="1">
      <c r="A303" s="182" t="s">
        <v>126</v>
      </c>
      <c r="B303" s="154"/>
      <c r="C303" s="5" t="s">
        <v>85</v>
      </c>
      <c r="D303" s="5" t="s">
        <v>49</v>
      </c>
      <c r="E303" s="7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51"/>
      <c r="Z303" s="51"/>
    </row>
    <row r="304" spans="1:26" ht="21" customHeight="1">
      <c r="A304" s="34" t="s">
        <v>127</v>
      </c>
      <c r="B304" s="7" t="s">
        <v>128</v>
      </c>
      <c r="C304" s="86"/>
      <c r="D304" s="21"/>
      <c r="E304" s="7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51"/>
      <c r="Z304" s="51"/>
    </row>
    <row r="305" spans="1:26" ht="21" customHeight="1">
      <c r="A305" s="34" t="s">
        <v>129</v>
      </c>
      <c r="B305" s="7" t="s">
        <v>165</v>
      </c>
      <c r="C305" s="86"/>
      <c r="D305" s="21"/>
      <c r="E305" s="7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51"/>
      <c r="Z305" s="51"/>
    </row>
    <row r="306" spans="1:26" ht="21" customHeight="1">
      <c r="A306" s="34" t="s">
        <v>131</v>
      </c>
      <c r="B306" s="7" t="s">
        <v>107</v>
      </c>
      <c r="C306" s="86"/>
      <c r="D306" s="21"/>
      <c r="E306" s="7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51"/>
      <c r="Z306" s="51"/>
    </row>
    <row r="307" spans="1:26" ht="21" customHeight="1">
      <c r="A307" s="34" t="s">
        <v>132</v>
      </c>
      <c r="B307" s="7" t="s">
        <v>133</v>
      </c>
      <c r="C307" s="86"/>
      <c r="D307" s="21"/>
      <c r="E307" s="7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51"/>
      <c r="Z307" s="51"/>
    </row>
    <row r="308" spans="1:26" ht="39.75" customHeight="1">
      <c r="A308" s="34" t="s">
        <v>134</v>
      </c>
      <c r="B308" s="84" t="s">
        <v>135</v>
      </c>
      <c r="C308" s="86"/>
      <c r="D308" s="87"/>
      <c r="E308" s="8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51"/>
      <c r="Z308" s="51"/>
    </row>
    <row r="309" spans="1:26" ht="21" customHeight="1">
      <c r="A309" s="34" t="s">
        <v>136</v>
      </c>
      <c r="B309" s="7" t="s">
        <v>61</v>
      </c>
      <c r="C309" s="86"/>
      <c r="D309" s="21"/>
      <c r="E309" s="7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51"/>
      <c r="Z309" s="51"/>
    </row>
    <row r="310" spans="1:26" ht="21" customHeight="1">
      <c r="A310" s="181" t="s">
        <v>80</v>
      </c>
      <c r="B310" s="154"/>
      <c r="C310" s="86">
        <f t="shared" ref="C310:D310" si="20">SUM(C304:C309)</f>
        <v>0</v>
      </c>
      <c r="D310" s="21">
        <f t="shared" si="20"/>
        <v>0</v>
      </c>
      <c r="E310" s="75"/>
      <c r="F310" s="1"/>
      <c r="G310" s="8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51"/>
      <c r="Z310" s="51"/>
    </row>
    <row r="311" spans="1:26" ht="21" customHeight="1">
      <c r="A311" s="1"/>
      <c r="B311" s="1"/>
      <c r="C311" s="1"/>
      <c r="D311" s="35"/>
      <c r="E311" s="75"/>
      <c r="F311" s="1"/>
      <c r="G311" s="8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51"/>
      <c r="Z311" s="51"/>
    </row>
    <row r="312" spans="1:26" ht="21" customHeight="1">
      <c r="A312" s="13" t="s">
        <v>137</v>
      </c>
      <c r="B312" s="1"/>
      <c r="C312" s="1"/>
      <c r="D312" s="1"/>
      <c r="E312" s="1"/>
      <c r="F312" s="1"/>
      <c r="G312" s="8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51"/>
      <c r="Z312" s="51"/>
    </row>
    <row r="313" spans="1:26" ht="21" customHeight="1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51"/>
      <c r="Z313" s="51"/>
    </row>
    <row r="314" spans="1:26" ht="21" customHeight="1">
      <c r="A314" s="182" t="s">
        <v>138</v>
      </c>
      <c r="B314" s="154"/>
      <c r="C314" s="5" t="s">
        <v>85</v>
      </c>
      <c r="D314" s="5" t="s">
        <v>49</v>
      </c>
      <c r="E314" s="7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51"/>
      <c r="Z314" s="51"/>
    </row>
    <row r="315" spans="1:26" ht="21" customHeight="1">
      <c r="A315" s="6" t="s">
        <v>23</v>
      </c>
      <c r="B315" s="7" t="s">
        <v>139</v>
      </c>
      <c r="C315" s="31"/>
      <c r="D315" s="16"/>
      <c r="E315" s="4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51"/>
      <c r="Z315" s="51"/>
    </row>
    <row r="316" spans="1:26" ht="21" customHeight="1">
      <c r="A316" s="6" t="s">
        <v>25</v>
      </c>
      <c r="B316" s="174" t="s">
        <v>140</v>
      </c>
      <c r="C316" s="160"/>
      <c r="D316" s="154"/>
      <c r="E316" s="9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51"/>
      <c r="Z316" s="51"/>
    </row>
    <row r="317" spans="1:26" ht="21" customHeight="1">
      <c r="A317" s="6"/>
      <c r="B317" s="7" t="s">
        <v>141</v>
      </c>
      <c r="C317" s="31"/>
      <c r="D317" s="16"/>
      <c r="E317" s="4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51"/>
      <c r="Z317" s="51"/>
    </row>
    <row r="318" spans="1:26" ht="21" customHeight="1">
      <c r="A318" s="6"/>
      <c r="B318" s="7" t="s">
        <v>142</v>
      </c>
      <c r="C318" s="31"/>
      <c r="D318" s="16"/>
      <c r="E318" s="4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51"/>
      <c r="Z318" s="51"/>
    </row>
    <row r="319" spans="1:26" ht="21" customHeight="1">
      <c r="A319" s="6"/>
      <c r="B319" s="7" t="s">
        <v>143</v>
      </c>
      <c r="C319" s="31"/>
      <c r="D319" s="16"/>
      <c r="E319" s="4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51"/>
      <c r="Z319" s="51"/>
    </row>
    <row r="320" spans="1:26" ht="21" customHeight="1">
      <c r="A320" s="6"/>
      <c r="B320" s="174" t="s">
        <v>144</v>
      </c>
      <c r="C320" s="160"/>
      <c r="D320" s="154"/>
      <c r="E320" s="9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51"/>
      <c r="Z320" s="51"/>
    </row>
    <row r="321" spans="1:26" ht="21" customHeight="1">
      <c r="A321" s="6"/>
      <c r="B321" s="174" t="s">
        <v>145</v>
      </c>
      <c r="C321" s="160"/>
      <c r="D321" s="154"/>
      <c r="E321" s="9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51"/>
      <c r="Z321" s="51"/>
    </row>
    <row r="322" spans="1:26" ht="21" customHeight="1">
      <c r="A322" s="6"/>
      <c r="B322" s="7" t="s">
        <v>146</v>
      </c>
      <c r="C322" s="31"/>
      <c r="D322" s="16"/>
      <c r="E322" s="4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51"/>
      <c r="Z322" s="51"/>
    </row>
    <row r="323" spans="1:26" ht="21" customHeight="1">
      <c r="A323" s="6"/>
      <c r="B323" s="7" t="s">
        <v>147</v>
      </c>
      <c r="C323" s="31"/>
      <c r="D323" s="16"/>
      <c r="E323" s="4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51"/>
      <c r="Z323" s="51"/>
    </row>
    <row r="324" spans="1:26" ht="21" customHeight="1">
      <c r="A324" s="6" t="s">
        <v>28</v>
      </c>
      <c r="B324" s="7" t="s">
        <v>148</v>
      </c>
      <c r="C324" s="31"/>
      <c r="D324" s="16"/>
      <c r="E324" s="4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51"/>
      <c r="Z324" s="51"/>
    </row>
    <row r="325" spans="1:26" ht="21" customHeight="1">
      <c r="A325" s="183" t="s">
        <v>80</v>
      </c>
      <c r="B325" s="176"/>
      <c r="C325" s="36"/>
      <c r="D325" s="37"/>
      <c r="E325" s="4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51"/>
      <c r="Z325" s="51"/>
    </row>
    <row r="326" spans="1:26" ht="75.75" customHeight="1">
      <c r="A326" s="38" t="s">
        <v>149</v>
      </c>
      <c r="B326" s="162" t="s">
        <v>150</v>
      </c>
      <c r="C326" s="165" t="s">
        <v>151</v>
      </c>
      <c r="D326" s="166"/>
      <c r="E326" s="79"/>
      <c r="F326" s="5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51"/>
      <c r="Z326" s="51"/>
    </row>
    <row r="327" spans="1:26" ht="75.75" customHeight="1">
      <c r="A327" s="38" t="s">
        <v>152</v>
      </c>
      <c r="B327" s="163"/>
      <c r="C327" s="167"/>
      <c r="D327" s="168"/>
      <c r="E327" s="79"/>
      <c r="F327" s="5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51"/>
      <c r="Z327" s="51"/>
    </row>
    <row r="328" spans="1:26" ht="75.75" customHeight="1">
      <c r="A328" s="38" t="s">
        <v>153</v>
      </c>
      <c r="B328" s="164"/>
      <c r="C328" s="169"/>
      <c r="D328" s="170"/>
      <c r="E328" s="79"/>
      <c r="F328" s="5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51"/>
      <c r="Z328" s="51"/>
    </row>
    <row r="329" spans="1:26" ht="21" customHeight="1">
      <c r="A329" s="39"/>
      <c r="B329" s="2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51"/>
      <c r="Z329" s="51"/>
    </row>
    <row r="330" spans="1:26" ht="21" customHeight="1">
      <c r="A330" s="39"/>
      <c r="B330" s="2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51"/>
      <c r="Z330" s="51"/>
    </row>
    <row r="331" spans="1:26" ht="21" customHeight="1">
      <c r="A331" s="39"/>
      <c r="B331" s="28" t="s">
        <v>166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51"/>
      <c r="Z331" s="51"/>
    </row>
    <row r="332" spans="1:26" ht="21" customHeight="1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51"/>
      <c r="Z332" s="51"/>
    </row>
    <row r="333" spans="1:26" ht="21" customHeight="1">
      <c r="A333" s="182" t="s">
        <v>155</v>
      </c>
      <c r="B333" s="154"/>
      <c r="C333" s="5" t="s">
        <v>49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51"/>
      <c r="Z333" s="51"/>
    </row>
    <row r="334" spans="1:26" ht="21" customHeight="1">
      <c r="A334" s="6" t="s">
        <v>23</v>
      </c>
      <c r="B334" s="7" t="s">
        <v>47</v>
      </c>
      <c r="C334" s="1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51"/>
      <c r="Z334" s="51"/>
    </row>
    <row r="335" spans="1:26" ht="21" customHeight="1">
      <c r="A335" s="6" t="s">
        <v>25</v>
      </c>
      <c r="B335" s="7" t="s">
        <v>64</v>
      </c>
      <c r="C335" s="1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51"/>
      <c r="Z335" s="51"/>
    </row>
    <row r="336" spans="1:26" ht="42">
      <c r="A336" s="6" t="s">
        <v>28</v>
      </c>
      <c r="B336" s="84" t="s">
        <v>156</v>
      </c>
      <c r="C336" s="1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51"/>
      <c r="Z336" s="51"/>
    </row>
    <row r="337" spans="1:26" ht="21" customHeight="1">
      <c r="A337" s="6" t="s">
        <v>31</v>
      </c>
      <c r="B337" s="150" t="s">
        <v>157</v>
      </c>
      <c r="C337" s="1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51"/>
      <c r="Z337" s="51"/>
    </row>
    <row r="338" spans="1:26" ht="21" customHeight="1">
      <c r="A338" s="8"/>
      <c r="B338" s="32" t="s">
        <v>158</v>
      </c>
      <c r="C338" s="1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51"/>
      <c r="Z338" s="51"/>
    </row>
    <row r="339" spans="1:26" ht="21" customHeight="1">
      <c r="A339" s="6" t="s">
        <v>54</v>
      </c>
      <c r="B339" s="7" t="s">
        <v>137</v>
      </c>
      <c r="C339" s="1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51"/>
      <c r="Z339" s="51"/>
    </row>
    <row r="340" spans="1:26" ht="21" customHeight="1">
      <c r="A340" s="181" t="s">
        <v>159</v>
      </c>
      <c r="B340" s="154"/>
      <c r="C340" s="5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51"/>
      <c r="Z340" s="5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51"/>
      <c r="Z341" s="5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51"/>
      <c r="Z342" s="5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51"/>
      <c r="Z343" s="5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51"/>
      <c r="Z344" s="5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51"/>
      <c r="Z345" s="5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51"/>
      <c r="Z346" s="5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51"/>
      <c r="Z347" s="5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51"/>
      <c r="Z348" s="5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51"/>
      <c r="Z349" s="5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51"/>
      <c r="Z350" s="5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51"/>
      <c r="Z351" s="5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51"/>
      <c r="Z352" s="5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51"/>
      <c r="Z353" s="5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51"/>
      <c r="Z354" s="5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51"/>
      <c r="Z355" s="5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51"/>
      <c r="Z356" s="5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51"/>
      <c r="Z357" s="5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51"/>
      <c r="Z358" s="5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51"/>
      <c r="Z359" s="5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51"/>
      <c r="Z360" s="5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51"/>
      <c r="Z361" s="5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51"/>
      <c r="Z362" s="5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51"/>
      <c r="Z363" s="5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51"/>
      <c r="Z364" s="5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51"/>
      <c r="Z365" s="5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51"/>
      <c r="Z366" s="5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51"/>
      <c r="Z367" s="5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51"/>
      <c r="Z368" s="5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51"/>
      <c r="Z369" s="5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51"/>
      <c r="Z370" s="5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51"/>
      <c r="Z371" s="5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51"/>
      <c r="Z372" s="5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51"/>
      <c r="Z373" s="5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51"/>
      <c r="Z374" s="5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51"/>
      <c r="Z375" s="5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51"/>
      <c r="Z376" s="5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51"/>
      <c r="Z377" s="5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51"/>
      <c r="Z378" s="5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51"/>
      <c r="Z379" s="5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51"/>
      <c r="Z380" s="5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51"/>
      <c r="Z381" s="5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51"/>
      <c r="Z382" s="5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51"/>
      <c r="Z383" s="5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51"/>
      <c r="Z384" s="5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51"/>
      <c r="Z385" s="5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51"/>
      <c r="Z386" s="5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51"/>
      <c r="Z387" s="5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51"/>
      <c r="Z388" s="5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51"/>
      <c r="Z389" s="5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51"/>
      <c r="Z390" s="5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51"/>
      <c r="Z391" s="5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51"/>
      <c r="Z392" s="5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51"/>
      <c r="Z393" s="5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51"/>
      <c r="Z394" s="5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51"/>
      <c r="Z395" s="5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51"/>
      <c r="Z396" s="5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51"/>
      <c r="Z397" s="5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51"/>
      <c r="Z398" s="5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51"/>
      <c r="Z399" s="5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51"/>
      <c r="Z400" s="5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51"/>
      <c r="Z401" s="5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51"/>
      <c r="Z402" s="5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51"/>
      <c r="Z403" s="5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51"/>
      <c r="Z404" s="5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51"/>
      <c r="Z405" s="5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51"/>
      <c r="Z406" s="5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51"/>
      <c r="Z407" s="5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51"/>
      <c r="Z408" s="5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51"/>
      <c r="Z409" s="5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51"/>
      <c r="Z410" s="5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51"/>
      <c r="Z411" s="5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51"/>
      <c r="Z412" s="5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51"/>
      <c r="Z413" s="5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51"/>
      <c r="Z414" s="5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51"/>
      <c r="Z415" s="5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51"/>
      <c r="Z416" s="5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51"/>
      <c r="Z417" s="5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51"/>
      <c r="Z418" s="5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51"/>
      <c r="Z419" s="5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51"/>
      <c r="Z420" s="5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51"/>
      <c r="Z421" s="5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51"/>
      <c r="Z422" s="5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51"/>
      <c r="Z423" s="5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51"/>
      <c r="Z424" s="5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51"/>
      <c r="Z425" s="5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51"/>
      <c r="Z426" s="5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51"/>
      <c r="Z427" s="5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51"/>
      <c r="Z428" s="5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51"/>
      <c r="Z429" s="5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51"/>
      <c r="Z430" s="5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51"/>
      <c r="Z431" s="5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51"/>
      <c r="Z432" s="5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51"/>
      <c r="Z433" s="5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51"/>
      <c r="Z434" s="5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51"/>
      <c r="Z435" s="5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51"/>
      <c r="Z436" s="5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51"/>
      <c r="Z437" s="5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51"/>
      <c r="Z438" s="5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51"/>
      <c r="Z439" s="5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51"/>
      <c r="Z440" s="5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51"/>
      <c r="Z441" s="5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51"/>
      <c r="Z442" s="5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51"/>
      <c r="Z443" s="5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51"/>
      <c r="Z444" s="5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51"/>
      <c r="Z445" s="5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51"/>
      <c r="Z446" s="5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51"/>
      <c r="Z447" s="5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51"/>
      <c r="Z448" s="5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51"/>
      <c r="Z449" s="5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51"/>
      <c r="Z450" s="5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51"/>
      <c r="Z451" s="5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51"/>
      <c r="Z452" s="5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51"/>
      <c r="Z453" s="5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51"/>
      <c r="Z454" s="5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51"/>
      <c r="Z455" s="5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51"/>
      <c r="Z456" s="5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51"/>
      <c r="Z457" s="5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51"/>
      <c r="Z458" s="5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51"/>
      <c r="Z459" s="5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51"/>
      <c r="Z460" s="5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51"/>
      <c r="Z461" s="5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51"/>
      <c r="Z462" s="5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51"/>
      <c r="Z463" s="5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51"/>
      <c r="Z464" s="5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51"/>
      <c r="Z465" s="5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51"/>
      <c r="Z466" s="5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51"/>
      <c r="Z467" s="5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51"/>
      <c r="Z468" s="5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51"/>
      <c r="Z469" s="5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51"/>
      <c r="Z470" s="5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51"/>
      <c r="Z471" s="5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51"/>
      <c r="Z472" s="5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51"/>
      <c r="Z473" s="5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51"/>
      <c r="Z474" s="5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51"/>
      <c r="Z475" s="5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51"/>
      <c r="Z476" s="5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51"/>
      <c r="Z477" s="5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51"/>
      <c r="Z478" s="5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51"/>
      <c r="Z479" s="5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51"/>
      <c r="Z480" s="5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51"/>
      <c r="Z481" s="5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51"/>
      <c r="Z482" s="5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51"/>
      <c r="Z483" s="5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51"/>
      <c r="Z484" s="5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51"/>
      <c r="Z485" s="5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51"/>
      <c r="Z486" s="5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51"/>
      <c r="Z487" s="5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51"/>
      <c r="Z488" s="5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51"/>
      <c r="Z489" s="5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51"/>
      <c r="Z490" s="5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51"/>
      <c r="Z491" s="5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51"/>
      <c r="Z492" s="5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51"/>
      <c r="Z493" s="5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51"/>
      <c r="Z494" s="5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51"/>
      <c r="Z495" s="5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51"/>
      <c r="Z496" s="5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51"/>
      <c r="Z497" s="5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51"/>
      <c r="Z498" s="5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51"/>
      <c r="Z499" s="5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51"/>
      <c r="Z500" s="5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51"/>
      <c r="Z501" s="5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51"/>
      <c r="Z502" s="5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51"/>
      <c r="Z503" s="5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51"/>
      <c r="Z504" s="5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51"/>
      <c r="Z505" s="5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51"/>
      <c r="Z506" s="5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51"/>
      <c r="Z507" s="5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51"/>
      <c r="Z508" s="5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51"/>
      <c r="Z509" s="5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51"/>
      <c r="Z510" s="5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51"/>
      <c r="Z511" s="5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51"/>
      <c r="Z512" s="5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51"/>
      <c r="Z513" s="5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51"/>
      <c r="Z514" s="5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51"/>
      <c r="Z515" s="5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51"/>
      <c r="Z516" s="5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51"/>
      <c r="Z517" s="5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51"/>
      <c r="Z518" s="5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51"/>
      <c r="Z519" s="5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51"/>
      <c r="Z520" s="5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51"/>
      <c r="Z521" s="5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51"/>
      <c r="Z522" s="5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51"/>
      <c r="Z523" s="5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51"/>
      <c r="Z524" s="5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51"/>
      <c r="Z525" s="5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51"/>
      <c r="Z526" s="5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51"/>
      <c r="Z527" s="5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51"/>
      <c r="Z528" s="5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51"/>
      <c r="Z529" s="5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51"/>
      <c r="Z530" s="5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51"/>
      <c r="Z531" s="5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51"/>
      <c r="Z532" s="5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51"/>
      <c r="Z533" s="5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51"/>
      <c r="Z534" s="5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51"/>
      <c r="Z535" s="5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51"/>
      <c r="Z536" s="5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51"/>
      <c r="Z537" s="5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51"/>
      <c r="Z538" s="5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51"/>
      <c r="Z539" s="5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68">
    <mergeCell ref="A217:B217"/>
    <mergeCell ref="A222:B222"/>
    <mergeCell ref="A230:B230"/>
    <mergeCell ref="A235:B235"/>
    <mergeCell ref="A240:B240"/>
    <mergeCell ref="A247:B247"/>
    <mergeCell ref="A256:B256"/>
    <mergeCell ref="A262:B262"/>
    <mergeCell ref="A268:B268"/>
    <mergeCell ref="A272:B272"/>
    <mergeCell ref="A275:B275"/>
    <mergeCell ref="A279:B279"/>
    <mergeCell ref="A286:B286"/>
    <mergeCell ref="A290:B290"/>
    <mergeCell ref="A1:C1"/>
    <mergeCell ref="A3:C3"/>
    <mergeCell ref="A4:C4"/>
    <mergeCell ref="A6:C6"/>
    <mergeCell ref="B9:C9"/>
    <mergeCell ref="A10:C10"/>
    <mergeCell ref="A29:C29"/>
    <mergeCell ref="A37:B37"/>
    <mergeCell ref="A46:B46"/>
    <mergeCell ref="A51:B51"/>
    <mergeCell ref="A59:B59"/>
    <mergeCell ref="A64:B64"/>
    <mergeCell ref="A69:B69"/>
    <mergeCell ref="A76:B76"/>
    <mergeCell ref="A85:B85"/>
    <mergeCell ref="A91:B91"/>
    <mergeCell ref="A97:B97"/>
    <mergeCell ref="A101:B101"/>
    <mergeCell ref="A104:B104"/>
    <mergeCell ref="A108:B108"/>
    <mergeCell ref="A115:B115"/>
    <mergeCell ref="A119:B119"/>
    <mergeCell ref="A128:B128"/>
    <mergeCell ref="A132:B132"/>
    <mergeCell ref="A139:B139"/>
    <mergeCell ref="A143:B143"/>
    <mergeCell ref="B145:D145"/>
    <mergeCell ref="B149:D149"/>
    <mergeCell ref="B150:D150"/>
    <mergeCell ref="A154:B154"/>
    <mergeCell ref="B155:B157"/>
    <mergeCell ref="C155:D157"/>
    <mergeCell ref="A162:B162"/>
    <mergeCell ref="A169:B169"/>
    <mergeCell ref="A173:C173"/>
    <mergeCell ref="A175:C175"/>
    <mergeCell ref="A176:C176"/>
    <mergeCell ref="A178:C178"/>
    <mergeCell ref="B181:C181"/>
    <mergeCell ref="A182:C182"/>
    <mergeCell ref="A200:C200"/>
    <mergeCell ref="A208:B208"/>
    <mergeCell ref="A325:B325"/>
    <mergeCell ref="B326:B328"/>
    <mergeCell ref="C326:D328"/>
    <mergeCell ref="A333:B333"/>
    <mergeCell ref="A340:B340"/>
    <mergeCell ref="B320:D320"/>
    <mergeCell ref="B321:D321"/>
    <mergeCell ref="A299:B299"/>
    <mergeCell ref="A303:B303"/>
    <mergeCell ref="A310:B310"/>
    <mergeCell ref="A314:B314"/>
    <mergeCell ref="B316:D316"/>
  </mergeCells>
  <pageMargins left="0.78740157480314965" right="0.78740157480314965" top="0.59055118110236227" bottom="0.59055118110236227" header="0" footer="0"/>
  <pageSetup paperSize="9" scale="36" fitToHeight="0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D22" workbookViewId="0">
      <selection activeCell="F23" sqref="F23:G31"/>
    </sheetView>
  </sheetViews>
  <sheetFormatPr defaultColWidth="14.42578125" defaultRowHeight="15" customHeight="1"/>
  <cols>
    <col min="1" max="1" width="124" customWidth="1"/>
    <col min="2" max="2" width="48.7109375" customWidth="1"/>
    <col min="3" max="3" width="38" customWidth="1"/>
    <col min="4" max="4" width="28.85546875" customWidth="1"/>
    <col min="5" max="5" width="23.7109375" customWidth="1"/>
    <col min="6" max="6" width="17.5703125" customWidth="1"/>
    <col min="7" max="7" width="25.140625" customWidth="1"/>
    <col min="8" max="26" width="14.5703125" customWidth="1"/>
  </cols>
  <sheetData>
    <row r="1" spans="1:26" ht="26.25">
      <c r="A1" s="190" t="s">
        <v>243</v>
      </c>
      <c r="B1" s="157"/>
      <c r="C1" s="157"/>
      <c r="D1" s="157"/>
      <c r="E1" s="157"/>
      <c r="F1" s="157"/>
      <c r="G1" s="158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7.25" customHeight="1">
      <c r="A2" s="92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34.5">
      <c r="A3" s="93" t="s">
        <v>172</v>
      </c>
      <c r="B3" s="93" t="s">
        <v>173</v>
      </c>
      <c r="C3" s="93" t="s">
        <v>174</v>
      </c>
      <c r="D3" s="93" t="s">
        <v>175</v>
      </c>
      <c r="E3" s="94" t="s">
        <v>176</v>
      </c>
      <c r="F3" s="149" t="s">
        <v>237</v>
      </c>
      <c r="G3" s="93" t="s">
        <v>177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7.25">
      <c r="A4" s="95" t="s">
        <v>178</v>
      </c>
      <c r="B4" s="95" t="s">
        <v>179</v>
      </c>
      <c r="C4" s="96">
        <v>4</v>
      </c>
      <c r="D4" s="97">
        <f t="shared" ref="D4:D30" si="0">C4*95</f>
        <v>380</v>
      </c>
      <c r="E4" s="97">
        <f>D4*12</f>
        <v>4560</v>
      </c>
      <c r="F4" s="98"/>
      <c r="G4" s="99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17.25">
      <c r="A5" s="95" t="s">
        <v>180</v>
      </c>
      <c r="B5" s="95" t="s">
        <v>179</v>
      </c>
      <c r="C5" s="96">
        <v>1</v>
      </c>
      <c r="D5" s="97">
        <f t="shared" si="0"/>
        <v>95</v>
      </c>
      <c r="E5" s="97">
        <f t="shared" ref="E5:E16" si="1">D5*12</f>
        <v>1140</v>
      </c>
      <c r="F5" s="98"/>
      <c r="G5" s="99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ht="17.25">
      <c r="A6" s="95" t="s">
        <v>181</v>
      </c>
      <c r="B6" s="95" t="s">
        <v>179</v>
      </c>
      <c r="C6" s="96">
        <v>4</v>
      </c>
      <c r="D6" s="97">
        <f t="shared" si="0"/>
        <v>380</v>
      </c>
      <c r="E6" s="97">
        <f t="shared" si="1"/>
        <v>4560</v>
      </c>
      <c r="F6" s="98"/>
      <c r="G6" s="99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1:26" ht="17.25">
      <c r="A7" s="95" t="s">
        <v>182</v>
      </c>
      <c r="B7" s="95" t="s">
        <v>179</v>
      </c>
      <c r="C7" s="96">
        <v>4</v>
      </c>
      <c r="D7" s="97">
        <f t="shared" si="0"/>
        <v>380</v>
      </c>
      <c r="E7" s="97">
        <f t="shared" si="1"/>
        <v>4560</v>
      </c>
      <c r="F7" s="98"/>
      <c r="G7" s="99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spans="1:26" ht="17.25">
      <c r="A8" s="95" t="s">
        <v>183</v>
      </c>
      <c r="B8" s="95" t="s">
        <v>179</v>
      </c>
      <c r="C8" s="96">
        <v>3</v>
      </c>
      <c r="D8" s="97">
        <f t="shared" si="0"/>
        <v>285</v>
      </c>
      <c r="E8" s="97">
        <f t="shared" si="1"/>
        <v>3420</v>
      </c>
      <c r="F8" s="98"/>
      <c r="G8" s="99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1:26" ht="17.25">
      <c r="A9" s="95" t="s">
        <v>184</v>
      </c>
      <c r="B9" s="95" t="s">
        <v>179</v>
      </c>
      <c r="C9" s="96">
        <v>10</v>
      </c>
      <c r="D9" s="97">
        <f t="shared" si="0"/>
        <v>950</v>
      </c>
      <c r="E9" s="97">
        <f t="shared" si="1"/>
        <v>11400</v>
      </c>
      <c r="F9" s="98"/>
      <c r="G9" s="99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ht="17.25">
      <c r="A10" s="95" t="s">
        <v>185</v>
      </c>
      <c r="B10" s="95" t="s">
        <v>179</v>
      </c>
      <c r="C10" s="96">
        <v>8</v>
      </c>
      <c r="D10" s="97">
        <f t="shared" si="0"/>
        <v>760</v>
      </c>
      <c r="E10" s="97">
        <f t="shared" si="1"/>
        <v>9120</v>
      </c>
      <c r="F10" s="98"/>
      <c r="G10" s="99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ht="17.25">
      <c r="A11" s="95" t="s">
        <v>186</v>
      </c>
      <c r="B11" s="95" t="s">
        <v>179</v>
      </c>
      <c r="C11" s="96">
        <v>8</v>
      </c>
      <c r="D11" s="97">
        <f t="shared" si="0"/>
        <v>760</v>
      </c>
      <c r="E11" s="97">
        <f t="shared" si="1"/>
        <v>9120</v>
      </c>
      <c r="F11" s="98"/>
      <c r="G11" s="99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ht="17.25">
      <c r="A12" s="95" t="s">
        <v>187</v>
      </c>
      <c r="B12" s="95" t="s">
        <v>179</v>
      </c>
      <c r="C12" s="96">
        <v>4</v>
      </c>
      <c r="D12" s="97">
        <f t="shared" si="0"/>
        <v>380</v>
      </c>
      <c r="E12" s="97">
        <f t="shared" si="1"/>
        <v>4560</v>
      </c>
      <c r="F12" s="98"/>
      <c r="G12" s="99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ht="17.25">
      <c r="A13" s="95" t="s">
        <v>188</v>
      </c>
      <c r="B13" s="95" t="s">
        <v>179</v>
      </c>
      <c r="C13" s="96">
        <v>16</v>
      </c>
      <c r="D13" s="97">
        <f t="shared" si="0"/>
        <v>1520</v>
      </c>
      <c r="E13" s="97">
        <f t="shared" si="1"/>
        <v>18240</v>
      </c>
      <c r="F13" s="98"/>
      <c r="G13" s="99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17.25">
      <c r="A14" s="95" t="s">
        <v>189</v>
      </c>
      <c r="B14" s="95" t="s">
        <v>179</v>
      </c>
      <c r="C14" s="96">
        <v>8</v>
      </c>
      <c r="D14" s="97">
        <f t="shared" si="0"/>
        <v>760</v>
      </c>
      <c r="E14" s="97">
        <f t="shared" si="1"/>
        <v>9120</v>
      </c>
      <c r="F14" s="98"/>
      <c r="G14" s="99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7.25">
      <c r="A15" s="95" t="s">
        <v>190</v>
      </c>
      <c r="B15" s="95" t="s">
        <v>179</v>
      </c>
      <c r="C15" s="96">
        <v>2</v>
      </c>
      <c r="D15" s="97">
        <f t="shared" si="0"/>
        <v>190</v>
      </c>
      <c r="E15" s="97">
        <f t="shared" si="1"/>
        <v>2280</v>
      </c>
      <c r="F15" s="98"/>
      <c r="G15" s="99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7.25">
      <c r="A16" s="95" t="s">
        <v>191</v>
      </c>
      <c r="B16" s="95" t="s">
        <v>179</v>
      </c>
      <c r="C16" s="96">
        <v>5</v>
      </c>
      <c r="D16" s="97">
        <f t="shared" si="0"/>
        <v>475</v>
      </c>
      <c r="E16" s="97">
        <f t="shared" si="1"/>
        <v>5700</v>
      </c>
      <c r="F16" s="98"/>
      <c r="G16" s="99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7.25">
      <c r="A17" s="100" t="s">
        <v>192</v>
      </c>
      <c r="B17" s="100" t="s">
        <v>193</v>
      </c>
      <c r="C17" s="101">
        <v>1</v>
      </c>
      <c r="D17" s="102">
        <f t="shared" si="0"/>
        <v>95</v>
      </c>
      <c r="E17" s="102">
        <f>D17*6</f>
        <v>570</v>
      </c>
      <c r="F17" s="98"/>
      <c r="G17" s="99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7.25">
      <c r="A18" s="95" t="s">
        <v>194</v>
      </c>
      <c r="B18" s="95" t="s">
        <v>179</v>
      </c>
      <c r="C18" s="96">
        <v>1</v>
      </c>
      <c r="D18" s="97">
        <f t="shared" si="0"/>
        <v>95</v>
      </c>
      <c r="E18" s="97">
        <f>D18*12</f>
        <v>1140</v>
      </c>
      <c r="F18" s="98"/>
      <c r="G18" s="99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7.25">
      <c r="A19" s="95" t="s">
        <v>195</v>
      </c>
      <c r="B19" s="95" t="s">
        <v>179</v>
      </c>
      <c r="C19" s="96">
        <v>1</v>
      </c>
      <c r="D19" s="97">
        <f t="shared" si="0"/>
        <v>95</v>
      </c>
      <c r="E19" s="97">
        <f t="shared" ref="E19:E22" si="2">D19*12</f>
        <v>1140</v>
      </c>
      <c r="F19" s="98"/>
      <c r="G19" s="99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17.25">
      <c r="A20" s="95" t="s">
        <v>196</v>
      </c>
      <c r="B20" s="95" t="s">
        <v>179</v>
      </c>
      <c r="C20" s="96">
        <v>4</v>
      </c>
      <c r="D20" s="97">
        <f t="shared" si="0"/>
        <v>380</v>
      </c>
      <c r="E20" s="97">
        <f t="shared" si="2"/>
        <v>4560</v>
      </c>
      <c r="F20" s="98"/>
      <c r="G20" s="99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7.25">
      <c r="A21" s="95" t="s">
        <v>197</v>
      </c>
      <c r="B21" s="95" t="s">
        <v>179</v>
      </c>
      <c r="C21" s="96">
        <v>1</v>
      </c>
      <c r="D21" s="97">
        <f t="shared" si="0"/>
        <v>95</v>
      </c>
      <c r="E21" s="97">
        <f t="shared" si="2"/>
        <v>1140</v>
      </c>
      <c r="F21" s="98"/>
      <c r="G21" s="99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7.25">
      <c r="A22" s="95" t="s">
        <v>198</v>
      </c>
      <c r="B22" s="95" t="s">
        <v>179</v>
      </c>
      <c r="C22" s="96">
        <v>1</v>
      </c>
      <c r="D22" s="97">
        <f t="shared" si="0"/>
        <v>95</v>
      </c>
      <c r="E22" s="97">
        <f t="shared" si="2"/>
        <v>1140</v>
      </c>
      <c r="F22" s="98"/>
      <c r="G22" s="99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7.25">
      <c r="A23" s="100" t="s">
        <v>199</v>
      </c>
      <c r="B23" s="100" t="s">
        <v>200</v>
      </c>
      <c r="C23" s="101">
        <v>1</v>
      </c>
      <c r="D23" s="102">
        <f t="shared" si="0"/>
        <v>95</v>
      </c>
      <c r="E23" s="102">
        <f>D23*4</f>
        <v>380</v>
      </c>
      <c r="F23" s="98"/>
      <c r="G23" s="99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7.25">
      <c r="A24" s="100" t="s">
        <v>201</v>
      </c>
      <c r="B24" s="100" t="s">
        <v>200</v>
      </c>
      <c r="C24" s="101">
        <v>1</v>
      </c>
      <c r="D24" s="102">
        <f t="shared" si="0"/>
        <v>95</v>
      </c>
      <c r="E24" s="102">
        <f>D24*4</f>
        <v>380</v>
      </c>
      <c r="F24" s="98"/>
      <c r="G24" s="99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t="17.25">
      <c r="A25" s="100" t="s">
        <v>202</v>
      </c>
      <c r="B25" s="100" t="s">
        <v>203</v>
      </c>
      <c r="C25" s="101">
        <v>1</v>
      </c>
      <c r="D25" s="102">
        <f t="shared" si="0"/>
        <v>95</v>
      </c>
      <c r="E25" s="102">
        <f>D25*4</f>
        <v>380</v>
      </c>
      <c r="F25" s="98"/>
      <c r="G25" s="99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7.25">
      <c r="A26" s="104" t="s">
        <v>204</v>
      </c>
      <c r="B26" s="95" t="s">
        <v>179</v>
      </c>
      <c r="C26" s="96">
        <v>3</v>
      </c>
      <c r="D26" s="97">
        <f t="shared" si="0"/>
        <v>285</v>
      </c>
      <c r="E26" s="97">
        <f>D26*12</f>
        <v>3420</v>
      </c>
      <c r="F26" s="98"/>
      <c r="G26" s="99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17.25">
      <c r="A27" s="104" t="s">
        <v>205</v>
      </c>
      <c r="B27" s="95" t="s">
        <v>179</v>
      </c>
      <c r="C27" s="96">
        <v>4</v>
      </c>
      <c r="D27" s="97">
        <f t="shared" si="0"/>
        <v>380</v>
      </c>
      <c r="E27" s="97">
        <f>D27*12</f>
        <v>4560</v>
      </c>
      <c r="F27" s="98"/>
      <c r="G27" s="99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7.25">
      <c r="A28" s="100" t="s">
        <v>206</v>
      </c>
      <c r="B28" s="100" t="s">
        <v>207</v>
      </c>
      <c r="C28" s="101">
        <v>1</v>
      </c>
      <c r="D28" s="102">
        <f t="shared" si="0"/>
        <v>95</v>
      </c>
      <c r="E28" s="102">
        <f>D28*4</f>
        <v>380</v>
      </c>
      <c r="F28" s="98"/>
      <c r="G28" s="99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26" ht="17.25">
      <c r="A29" s="104" t="s">
        <v>208</v>
      </c>
      <c r="B29" s="95" t="s">
        <v>209</v>
      </c>
      <c r="C29" s="96">
        <v>3</v>
      </c>
      <c r="D29" s="97">
        <f t="shared" si="0"/>
        <v>285</v>
      </c>
      <c r="E29" s="97">
        <f>D29*12</f>
        <v>3420</v>
      </c>
      <c r="F29" s="98"/>
      <c r="G29" s="99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44.25" customHeight="1">
      <c r="A30" s="95" t="s">
        <v>210</v>
      </c>
      <c r="B30" s="95" t="s">
        <v>179</v>
      </c>
      <c r="C30" s="96">
        <v>4</v>
      </c>
      <c r="D30" s="97">
        <f t="shared" si="0"/>
        <v>380</v>
      </c>
      <c r="E30" s="97">
        <f>D30*12</f>
        <v>4560</v>
      </c>
      <c r="F30" s="98"/>
      <c r="G30" s="99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7.25">
      <c r="A31" s="191" t="s">
        <v>211</v>
      </c>
      <c r="B31" s="157"/>
      <c r="C31" s="157"/>
      <c r="D31" s="157"/>
      <c r="E31" s="158"/>
      <c r="F31" s="99"/>
      <c r="G31" s="99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7.25">
      <c r="A32" s="92"/>
      <c r="B32" s="91"/>
      <c r="C32" s="105"/>
      <c r="D32" s="106"/>
      <c r="E32" s="106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21" customHeight="1">
      <c r="A33" s="192" t="s">
        <v>244</v>
      </c>
      <c r="B33" s="157"/>
      <c r="C33" s="157"/>
      <c r="D33" s="157"/>
      <c r="E33" s="157"/>
      <c r="F33" s="157"/>
      <c r="G33" s="158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6" ht="17.25">
      <c r="A34" s="107" t="s">
        <v>212</v>
      </c>
      <c r="B34" s="107" t="s">
        <v>213</v>
      </c>
      <c r="C34" s="108" t="s">
        <v>214</v>
      </c>
      <c r="D34" s="109">
        <v>496</v>
      </c>
      <c r="E34" s="109">
        <f t="shared" ref="E34:E38" si="3">D34*C34</f>
        <v>992</v>
      </c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ht="34.5">
      <c r="A35" s="107" t="s">
        <v>215</v>
      </c>
      <c r="B35" s="107" t="s">
        <v>216</v>
      </c>
      <c r="C35" s="112" t="s">
        <v>214</v>
      </c>
      <c r="D35" s="113">
        <f>496+26</f>
        <v>522</v>
      </c>
      <c r="E35" s="113">
        <f t="shared" si="3"/>
        <v>1044</v>
      </c>
      <c r="F35" s="110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7.25">
      <c r="A36" s="107" t="s">
        <v>217</v>
      </c>
      <c r="B36" s="107" t="s">
        <v>218</v>
      </c>
      <c r="C36" s="108" t="s">
        <v>214</v>
      </c>
      <c r="D36" s="109">
        <v>261</v>
      </c>
      <c r="E36" s="109">
        <f t="shared" si="3"/>
        <v>522</v>
      </c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17.25">
      <c r="A37" s="114" t="s">
        <v>219</v>
      </c>
      <c r="B37" s="107" t="s">
        <v>200</v>
      </c>
      <c r="C37" s="108" t="s">
        <v>220</v>
      </c>
      <c r="D37" s="109">
        <v>190</v>
      </c>
      <c r="E37" s="109">
        <f t="shared" si="3"/>
        <v>760</v>
      </c>
      <c r="F37" s="110"/>
      <c r="G37" s="11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34.5">
      <c r="A38" s="107" t="s">
        <v>221</v>
      </c>
      <c r="B38" s="148" t="s">
        <v>238</v>
      </c>
      <c r="C38" s="112" t="s">
        <v>214</v>
      </c>
      <c r="D38" s="113">
        <v>522</v>
      </c>
      <c r="E38" s="113">
        <f t="shared" si="3"/>
        <v>1044</v>
      </c>
      <c r="F38" s="110"/>
      <c r="G38" s="110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ht="17.25">
      <c r="A39" s="107" t="s">
        <v>222</v>
      </c>
      <c r="B39" s="107" t="s">
        <v>179</v>
      </c>
      <c r="C39" s="112" t="s">
        <v>214</v>
      </c>
      <c r="D39" s="109">
        <v>190</v>
      </c>
      <c r="E39" s="109">
        <f>D39*12</f>
        <v>2280</v>
      </c>
      <c r="F39" s="110"/>
      <c r="G39" s="110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7.25" customHeight="1">
      <c r="A40" s="191" t="s">
        <v>223</v>
      </c>
      <c r="B40" s="157"/>
      <c r="C40" s="157"/>
      <c r="D40" s="157"/>
      <c r="E40" s="158"/>
      <c r="F40" s="99"/>
      <c r="G40" s="146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 ht="17.25" customHeight="1">
      <c r="A41" s="116"/>
      <c r="B41" s="51"/>
      <c r="C41" s="117"/>
      <c r="D41" s="118"/>
      <c r="E41" s="117"/>
      <c r="F41" s="91"/>
      <c r="G41" s="147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 ht="17.25" customHeight="1">
      <c r="A42" s="116"/>
      <c r="B42" s="51"/>
      <c r="C42" s="117"/>
      <c r="D42" s="118"/>
      <c r="E42" s="117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ht="17.25" customHeight="1">
      <c r="A43" s="116"/>
      <c r="B43" s="51"/>
      <c r="C43" s="51"/>
      <c r="D43" s="51"/>
      <c r="E43" s="5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ht="17.25" customHeight="1">
      <c r="A44" s="116"/>
      <c r="B44" s="51"/>
      <c r="C44" s="51"/>
      <c r="D44" s="51"/>
      <c r="E44" s="5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7.25" customHeight="1">
      <c r="A45" s="9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7.25" customHeight="1">
      <c r="A46" s="92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ht="17.25" customHeight="1">
      <c r="A47" s="92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7.25" customHeight="1">
      <c r="A48" s="92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ht="17.25" customHeight="1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ht="17.25" customHeight="1">
      <c r="A50" s="92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ht="17.25" customHeight="1">
      <c r="A51" s="92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ht="17.25" customHeight="1">
      <c r="A52" s="92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ht="17.25" customHeight="1">
      <c r="A53" s="9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ht="17.25" customHeight="1">
      <c r="A54" s="92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ht="17.25" customHeight="1">
      <c r="A55" s="92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ht="17.25" customHeight="1">
      <c r="A56" s="92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ht="17.25" customHeight="1">
      <c r="A57" s="92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ht="17.25" customHeight="1">
      <c r="A58" s="92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ht="17.25" customHeight="1">
      <c r="A59" s="92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spans="1:26" ht="17.25" customHeight="1">
      <c r="A60" s="92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spans="1:26" ht="17.25" customHeight="1">
      <c r="A61" s="92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spans="1:26" ht="17.25" customHeight="1">
      <c r="A62" s="92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spans="1:26" ht="17.25" customHeight="1">
      <c r="A63" s="92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 spans="1:26" ht="17.25" customHeight="1">
      <c r="A64" s="92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</row>
    <row r="65" spans="1:26" ht="17.25" customHeight="1">
      <c r="A65" s="92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 spans="1:26" ht="17.25" customHeight="1">
      <c r="A66" s="92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spans="1:26" ht="17.25" customHeight="1">
      <c r="A67" s="92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 spans="1:26" ht="17.25" customHeight="1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 spans="1:26" ht="17.25" customHeight="1">
      <c r="A69" s="92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 ht="17.25" customHeight="1">
      <c r="A70" s="92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pans="1:26" ht="17.25" customHeight="1">
      <c r="A71" s="92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pans="1:26" ht="17.25" customHeight="1">
      <c r="A72" s="9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 spans="1:26" ht="17.25" customHeight="1">
      <c r="A73" s="92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 spans="1:26" ht="17.25" customHeight="1">
      <c r="A74" s="92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 spans="1:26" ht="17.25" customHeight="1">
      <c r="A75" s="92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 spans="1:26" ht="17.25" customHeight="1">
      <c r="A76" s="92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 spans="1:26" ht="17.25" customHeight="1">
      <c r="A77" s="9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 spans="1:26" ht="17.25" customHeight="1">
      <c r="A78" s="92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 spans="1:26" ht="17.25" customHeight="1">
      <c r="A79" s="92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 spans="1:26" ht="17.25" customHeight="1">
      <c r="A80" s="92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</row>
    <row r="81" spans="1:26" ht="17.25" customHeight="1">
      <c r="A81" s="9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</row>
    <row r="82" spans="1:26" ht="17.25" customHeight="1">
      <c r="A82" s="92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</row>
    <row r="83" spans="1:26" ht="17.25" customHeight="1">
      <c r="A83" s="92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spans="1:26" ht="17.25" customHeight="1">
      <c r="A84" s="92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spans="1:26" ht="17.25" customHeight="1">
      <c r="A85" s="92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26" ht="17.25" customHeight="1">
      <c r="A86" s="92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</row>
    <row r="87" spans="1:26" ht="17.25" customHeight="1">
      <c r="A87" s="92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</row>
    <row r="88" spans="1:26" ht="17.25" customHeight="1">
      <c r="A88" s="92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26" ht="17.25" customHeight="1">
      <c r="A89" s="92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26" ht="17.25" customHeight="1">
      <c r="A90" s="92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26" ht="17.25" customHeight="1">
      <c r="A91" s="92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 spans="1:26" ht="17.25" customHeight="1">
      <c r="A92" s="92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 spans="1:26" ht="17.25" customHeight="1">
      <c r="A93" s="92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 spans="1:26" ht="17.25" customHeight="1">
      <c r="A94" s="9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 spans="1:26" ht="17.25" customHeight="1">
      <c r="A95" s="92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 spans="1:26" ht="17.25" customHeight="1">
      <c r="A96" s="92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</row>
    <row r="97" spans="1:26" ht="17.25" customHeight="1">
      <c r="A97" s="92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 spans="1:26" ht="17.25" customHeight="1">
      <c r="A98" s="92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</row>
    <row r="99" spans="1:26" ht="17.25" customHeight="1">
      <c r="A99" s="92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</row>
    <row r="100" spans="1:26" ht="17.25" customHeight="1">
      <c r="A100" s="92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 spans="1:26" ht="17.25" customHeight="1">
      <c r="A101" s="92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</row>
    <row r="102" spans="1:26" ht="17.25" customHeight="1">
      <c r="A102" s="92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</row>
    <row r="103" spans="1:26" ht="17.25" customHeight="1">
      <c r="A103" s="92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</row>
    <row r="104" spans="1:26" ht="17.25" customHeight="1">
      <c r="A104" s="9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</row>
    <row r="105" spans="1:26" ht="17.25" customHeight="1">
      <c r="A105" s="92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</row>
    <row r="106" spans="1:26" ht="17.25" customHeight="1">
      <c r="A106" s="92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 spans="1:26" ht="17.25" customHeight="1">
      <c r="A107" s="92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 spans="1:26" ht="17.25" customHeight="1">
      <c r="A108" s="92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 spans="1:26" ht="17.25" customHeight="1">
      <c r="A109" s="92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 spans="1:26" ht="17.25" customHeight="1">
      <c r="A110" s="92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 spans="1:26" ht="17.25" customHeight="1">
      <c r="A111" s="92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 spans="1:26" ht="17.25" customHeight="1">
      <c r="A112" s="92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</row>
    <row r="113" spans="1:26" ht="17.25" customHeight="1">
      <c r="A113" s="92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</row>
    <row r="114" spans="1:26" ht="17.25" customHeight="1">
      <c r="A114" s="92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 spans="1:26" ht="17.25" customHeight="1">
      <c r="A115" s="92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 spans="1:26" ht="17.25" customHeight="1">
      <c r="A116" s="92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</row>
    <row r="117" spans="1:26" ht="17.25" customHeight="1">
      <c r="A117" s="92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</row>
    <row r="118" spans="1:26" ht="17.25" customHeight="1">
      <c r="A118" s="92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</row>
    <row r="119" spans="1:26" ht="17.25" customHeight="1">
      <c r="A119" s="92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 spans="1:26" ht="17.25" customHeight="1">
      <c r="A120" s="92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 spans="1:26" ht="17.25" customHeight="1">
      <c r="A121" s="92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spans="1:26" ht="17.25" customHeight="1">
      <c r="A122" s="92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 spans="1:26" ht="17.25" customHeight="1">
      <c r="A123" s="92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spans="1:26" ht="17.25" customHeight="1">
      <c r="A124" s="92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 spans="1:26" ht="17.25" customHeight="1">
      <c r="A125" s="92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 spans="1:26" ht="17.25" customHeight="1">
      <c r="A126" s="92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 spans="1:26" ht="17.25" customHeight="1">
      <c r="A127" s="92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 spans="1:26" ht="17.25" customHeight="1">
      <c r="A128" s="92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 spans="1:26" ht="17.25" customHeight="1">
      <c r="A129" s="92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spans="1:26" ht="17.25" customHeight="1">
      <c r="A130" s="92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spans="1:26" ht="17.25" customHeight="1">
      <c r="A131" s="92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6" ht="17.25" customHeight="1">
      <c r="A132" s="92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spans="1:26" ht="17.25" customHeight="1">
      <c r="A133" s="92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spans="1:26" ht="17.25" customHeight="1">
      <c r="A134" s="92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spans="1:26" ht="17.25" customHeight="1">
      <c r="A135" s="92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spans="1:26" ht="17.25" customHeight="1">
      <c r="A136" s="92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spans="1:26" ht="17.25" customHeight="1">
      <c r="A137" s="92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spans="1:26" ht="17.25" customHeight="1">
      <c r="A138" s="92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spans="1:26" ht="17.25" customHeight="1">
      <c r="A139" s="92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 spans="1:26" ht="17.25" customHeight="1">
      <c r="A140" s="92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 spans="1:26" ht="17.25" customHeight="1">
      <c r="A141" s="92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 spans="1:26" ht="17.25" customHeight="1">
      <c r="A142" s="92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 spans="1:26" ht="17.25" customHeight="1">
      <c r="A143" s="92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 spans="1:26" ht="17.25" customHeight="1">
      <c r="A144" s="92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 spans="1:26" ht="17.25" customHeight="1">
      <c r="A145" s="92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 spans="1:26" ht="17.25" customHeight="1">
      <c r="A146" s="92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 spans="1:26" ht="17.25" customHeight="1">
      <c r="A147" s="92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 spans="1:26" ht="17.25" customHeight="1">
      <c r="A148" s="92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 spans="1:26" ht="17.25" customHeight="1">
      <c r="A149" s="92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 spans="1:26" ht="17.25" customHeight="1">
      <c r="A150" s="92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 spans="1:26" ht="17.25" customHeight="1">
      <c r="A151" s="92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 spans="1:26" ht="17.25" customHeight="1">
      <c r="A152" s="92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 spans="1:26" ht="17.25" customHeight="1">
      <c r="A153" s="92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 spans="1:26" ht="17.25" customHeight="1">
      <c r="A154" s="92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 spans="1:26" ht="17.25" customHeight="1">
      <c r="A155" s="92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 spans="1:26" ht="17.25" customHeight="1">
      <c r="A156" s="92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 spans="1:26" ht="17.25" customHeight="1">
      <c r="A157" s="92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 spans="1:26" ht="17.25" customHeight="1">
      <c r="A158" s="92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 spans="1:26" ht="17.25" customHeight="1">
      <c r="A159" s="92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 spans="1:26" ht="17.25" customHeight="1">
      <c r="A160" s="92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 spans="1:26" ht="17.25" customHeight="1">
      <c r="A161" s="92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 spans="1:26" ht="17.25" customHeight="1">
      <c r="A162" s="92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 spans="1:26" ht="17.25" customHeight="1">
      <c r="A163" s="92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 spans="1:26" ht="17.25" customHeight="1">
      <c r="A164" s="92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 spans="1:26" ht="17.25" customHeight="1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 spans="1:26" ht="17.25" customHeight="1">
      <c r="A166" s="92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 spans="1:26" ht="17.25" customHeight="1">
      <c r="A167" s="92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 spans="1:26" ht="17.25" customHeight="1">
      <c r="A168" s="92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 spans="1:26" ht="17.25" customHeight="1">
      <c r="A169" s="92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 spans="1:26" ht="17.25" customHeight="1">
      <c r="A170" s="92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 spans="1:26" ht="17.25" customHeight="1">
      <c r="A171" s="92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 spans="1:26" ht="17.25" customHeight="1">
      <c r="A172" s="92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 spans="1:26" ht="17.25" customHeight="1">
      <c r="A173" s="92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 spans="1:26" ht="17.25" customHeight="1">
      <c r="A174" s="92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 spans="1:26" ht="17.25" customHeight="1">
      <c r="A175" s="92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 spans="1:26" ht="17.25" customHeight="1">
      <c r="A176" s="92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 spans="1:26" ht="17.25" customHeight="1">
      <c r="A177" s="92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 spans="1:26" ht="17.25" customHeight="1">
      <c r="A178" s="92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 spans="1:26" ht="17.25" customHeight="1">
      <c r="A179" s="92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 spans="1:26" ht="17.25" customHeight="1">
      <c r="A180" s="92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 spans="1:26" ht="17.25" customHeight="1">
      <c r="A181" s="92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 spans="1:26" ht="17.25" customHeight="1">
      <c r="A182" s="92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 spans="1:26" ht="17.25" customHeight="1">
      <c r="A183" s="92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 spans="1:26" ht="17.25" customHeight="1">
      <c r="A184" s="92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 spans="1:26" ht="17.25" customHeight="1">
      <c r="A185" s="92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 spans="1:26" ht="17.25" customHeight="1">
      <c r="A186" s="92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 spans="1:26" ht="17.25" customHeight="1">
      <c r="A187" s="92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 spans="1:26" ht="17.25" customHeight="1">
      <c r="A188" s="92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 spans="1:26" ht="17.25" customHeight="1">
      <c r="A189" s="92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 spans="1:26" ht="17.25" customHeight="1">
      <c r="A190" s="92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 spans="1:26" ht="17.25" customHeight="1">
      <c r="A191" s="92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 spans="1:26" ht="17.25" customHeight="1">
      <c r="A192" s="92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 spans="1:26" ht="17.25" customHeight="1">
      <c r="A193" s="92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 spans="1:26" ht="17.25" customHeight="1">
      <c r="A194" s="92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 spans="1:26" ht="17.25" customHeight="1">
      <c r="A195" s="92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 spans="1:26" ht="17.25" customHeight="1">
      <c r="A196" s="92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 spans="1:26" ht="17.25" customHeight="1">
      <c r="A197" s="92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 spans="1:26" ht="17.25" customHeight="1">
      <c r="A198" s="92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 spans="1:26" ht="17.25" customHeight="1">
      <c r="A199" s="92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 spans="1:26" ht="17.25" customHeight="1">
      <c r="A200" s="92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 spans="1:26" ht="17.25" customHeight="1">
      <c r="A201" s="92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 spans="1:26" ht="17.25" customHeight="1">
      <c r="A202" s="92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 spans="1:26" ht="17.25" customHeight="1">
      <c r="A203" s="92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 spans="1:26" ht="17.25" customHeight="1">
      <c r="A204" s="92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 spans="1:26" ht="17.25" customHeight="1">
      <c r="A205" s="92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 spans="1:26" ht="17.25" customHeight="1">
      <c r="A206" s="92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 spans="1:26" ht="17.25" customHeight="1">
      <c r="A207" s="92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 spans="1:26" ht="17.25" customHeight="1">
      <c r="A208" s="92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 spans="1:26" ht="17.25" customHeight="1">
      <c r="A209" s="92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 spans="1:26" ht="17.25" customHeight="1">
      <c r="A210" s="92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 spans="1:26" ht="17.25" customHeight="1">
      <c r="A211" s="92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 spans="1:26" ht="17.25" customHeight="1">
      <c r="A212" s="92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 spans="1:26" ht="17.25" customHeight="1">
      <c r="A213" s="92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 spans="1:26" ht="17.25" customHeight="1">
      <c r="A214" s="92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 spans="1:26" ht="17.25" customHeight="1">
      <c r="A215" s="92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 spans="1:26" ht="17.25" customHeight="1">
      <c r="A216" s="92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 spans="1:26" ht="17.25" customHeight="1">
      <c r="A217" s="92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 spans="1:26" ht="17.25" customHeight="1">
      <c r="A218" s="92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 spans="1:26" ht="17.25" customHeight="1">
      <c r="A219" s="92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 spans="1:26" ht="17.25" customHeight="1">
      <c r="A220" s="92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 spans="1:26" ht="17.25" customHeight="1">
      <c r="A221" s="92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 spans="1:26" ht="17.25" customHeight="1">
      <c r="A222" s="92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 spans="1:26" ht="17.25" customHeight="1">
      <c r="A223" s="92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 spans="1:26" ht="17.25" customHeight="1">
      <c r="A224" s="92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 spans="1:26" ht="17.25" customHeight="1">
      <c r="A225" s="92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 spans="1:26" ht="17.25" customHeight="1">
      <c r="A226" s="92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 spans="1:26" ht="17.25" customHeight="1">
      <c r="A227" s="92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 spans="1:26" ht="17.25" customHeight="1">
      <c r="A228" s="92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 spans="1:26" ht="17.25" customHeight="1">
      <c r="A229" s="92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 spans="1:26" ht="17.25" customHeight="1">
      <c r="A230" s="92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 spans="1:26" ht="17.25" customHeight="1">
      <c r="A231" s="92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 spans="1:26" ht="17.25" customHeight="1">
      <c r="A232" s="92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 spans="1:26" ht="17.25" customHeight="1">
      <c r="A233" s="92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 spans="1:26" ht="17.25" customHeight="1">
      <c r="A234" s="92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 spans="1:26" ht="17.25" customHeight="1">
      <c r="A235" s="92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 spans="1:26" ht="17.25" customHeight="1">
      <c r="A236" s="92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 spans="1:26" ht="17.25" customHeight="1">
      <c r="A237" s="92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 spans="1:26" ht="17.25" customHeight="1">
      <c r="A238" s="92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 spans="1:26" ht="17.25" customHeight="1">
      <c r="A239" s="92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 spans="1:26" ht="17.25" customHeight="1">
      <c r="A240" s="92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 spans="1:26" ht="17.25" customHeight="1">
      <c r="A241" s="92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 spans="1:26" ht="17.25" customHeight="1">
      <c r="A242" s="92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 spans="1:26" ht="17.25" customHeight="1">
      <c r="A243" s="92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 spans="1:26" ht="17.25" customHeight="1">
      <c r="A244" s="92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 spans="1:26" ht="17.25" customHeight="1">
      <c r="A245" s="92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 spans="1:26" ht="17.25" customHeight="1">
      <c r="A246" s="92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 spans="1:26" ht="17.25" customHeight="1">
      <c r="A247" s="92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 spans="1:26" ht="17.25" customHeight="1">
      <c r="A248" s="92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 spans="1:26" ht="17.25" customHeight="1">
      <c r="A249" s="92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17.25" customHeight="1">
      <c r="A250" s="92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 spans="1:26" ht="17.25" customHeight="1">
      <c r="A251" s="92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 spans="1:26" ht="17.25" customHeight="1">
      <c r="A252" s="92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 spans="1:26" ht="17.25" customHeight="1">
      <c r="A253" s="92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 spans="1:26" ht="17.25" customHeight="1">
      <c r="A254" s="92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 spans="1:26" ht="17.25" customHeight="1">
      <c r="A255" s="92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 spans="1:26" ht="17.25" customHeight="1">
      <c r="A256" s="92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 spans="1:26" ht="17.25" customHeight="1">
      <c r="A257" s="92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 spans="1:26" ht="17.25" customHeight="1">
      <c r="A258" s="92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 spans="1:26" ht="17.25" customHeight="1">
      <c r="A259" s="92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 spans="1:26" ht="17.25" customHeight="1">
      <c r="A260" s="92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 spans="1:26" ht="17.25" customHeight="1">
      <c r="A261" s="92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 spans="1:26" ht="17.25" customHeight="1">
      <c r="A262" s="92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 spans="1:26" ht="17.25" customHeight="1">
      <c r="A263" s="92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 spans="1:26" ht="17.25" customHeight="1">
      <c r="A264" s="92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 spans="1:26" ht="17.25" customHeight="1">
      <c r="A265" s="92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 spans="1:26" ht="17.25" customHeight="1">
      <c r="A266" s="92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 spans="1:26" ht="17.25" customHeight="1">
      <c r="A267" s="92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 spans="1:26" ht="17.25" customHeight="1">
      <c r="A268" s="92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 spans="1:26" ht="17.25" customHeight="1">
      <c r="A269" s="92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 spans="1:26" ht="17.25" customHeight="1">
      <c r="A270" s="92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 spans="1:26" ht="17.25" customHeight="1">
      <c r="A271" s="92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 spans="1:26" ht="17.25" customHeight="1">
      <c r="A272" s="92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 spans="1:26" ht="17.25" customHeight="1">
      <c r="A273" s="92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 spans="1:26" ht="17.25" customHeight="1">
      <c r="A274" s="92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 spans="1:26" ht="17.25" customHeight="1">
      <c r="A275" s="92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 spans="1:26" ht="17.25" customHeight="1">
      <c r="A276" s="92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 spans="1:26" ht="17.25" customHeight="1">
      <c r="A277" s="92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 spans="1:26" ht="17.25" customHeight="1">
      <c r="A278" s="92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 spans="1:26" ht="17.25" customHeight="1">
      <c r="A279" s="92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 spans="1:26" ht="17.25" customHeight="1">
      <c r="A280" s="92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 spans="1:26" ht="17.25" customHeight="1">
      <c r="A281" s="92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 spans="1:26" ht="17.25" customHeight="1">
      <c r="A282" s="92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 spans="1:26" ht="17.25" customHeight="1">
      <c r="A283" s="92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 spans="1:26" ht="17.25" customHeight="1">
      <c r="A284" s="92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 spans="1:26" ht="17.25" customHeight="1">
      <c r="A285" s="92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 spans="1:26" ht="17.25" customHeight="1">
      <c r="A286" s="92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 spans="1:26" ht="17.25" customHeight="1">
      <c r="A287" s="92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 spans="1:26" ht="17.25" customHeight="1">
      <c r="A288" s="92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 spans="1:26" ht="17.25" customHeight="1">
      <c r="A289" s="92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 spans="1:26" ht="17.25" customHeight="1">
      <c r="A290" s="92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 spans="1:26" ht="17.25" customHeight="1">
      <c r="A291" s="92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 spans="1:26" ht="17.25" customHeight="1">
      <c r="A292" s="92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 spans="1:26" ht="17.25" customHeight="1">
      <c r="A293" s="92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 spans="1:26" ht="17.25" customHeight="1">
      <c r="A294" s="92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 spans="1:26" ht="17.25" customHeight="1">
      <c r="A295" s="92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 spans="1:26" ht="17.25" customHeight="1">
      <c r="A296" s="92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 spans="1:26" ht="17.25" customHeight="1">
      <c r="A297" s="92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 spans="1:26" ht="17.25" customHeight="1">
      <c r="A298" s="92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 spans="1:26" ht="17.25" customHeight="1">
      <c r="A299" s="92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 spans="1:26" ht="17.25" customHeight="1">
      <c r="A300" s="92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 spans="1:26" ht="17.25" customHeight="1">
      <c r="A301" s="92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 spans="1:26" ht="17.25" customHeight="1">
      <c r="A302" s="92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 spans="1:26" ht="17.25" customHeight="1">
      <c r="A303" s="92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 spans="1:26" ht="17.25" customHeight="1">
      <c r="A304" s="92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 spans="1:26" ht="17.25" customHeight="1">
      <c r="A305" s="92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17.25" customHeight="1">
      <c r="A306" s="92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 spans="1:26" ht="17.25" customHeight="1">
      <c r="A307" s="92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 spans="1:26" ht="17.25" customHeight="1">
      <c r="A308" s="92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 spans="1:26" ht="17.25" customHeight="1">
      <c r="A309" s="92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 spans="1:26" ht="17.25" customHeight="1">
      <c r="A310" s="92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 spans="1:26" ht="17.25" customHeight="1">
      <c r="A311" s="92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 spans="1:26" ht="17.25" customHeight="1">
      <c r="A312" s="92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 spans="1:26" ht="17.25" customHeight="1">
      <c r="A313" s="92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 spans="1:26" ht="17.25" customHeight="1">
      <c r="A314" s="92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 spans="1:26" ht="17.25" customHeight="1">
      <c r="A315" s="92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 spans="1:26" ht="17.25" customHeight="1">
      <c r="A316" s="92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 spans="1:26" ht="17.25" customHeight="1">
      <c r="A317" s="92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 spans="1:26" ht="17.25" customHeight="1">
      <c r="A318" s="92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 spans="1:26" ht="17.25" customHeight="1">
      <c r="A319" s="92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 spans="1:26" ht="17.25" customHeight="1">
      <c r="A320" s="92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 spans="1:26" ht="17.25" customHeight="1">
      <c r="A321" s="92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 spans="1:26" ht="17.25" customHeight="1">
      <c r="A322" s="92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 spans="1:26" ht="17.25" customHeight="1">
      <c r="A323" s="92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 spans="1:26" ht="17.25" customHeight="1">
      <c r="A324" s="92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 spans="1:26" ht="17.25" customHeight="1">
      <c r="A325" s="92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 spans="1:26" ht="17.25" customHeight="1">
      <c r="A326" s="92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 spans="1:26" ht="17.25" customHeight="1">
      <c r="A327" s="92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 spans="1:26" ht="17.25" customHeight="1">
      <c r="A328" s="92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 spans="1:26" ht="17.25" customHeight="1">
      <c r="A329" s="92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 spans="1:26" ht="17.25" customHeight="1">
      <c r="A330" s="92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 spans="1:26" ht="17.25" customHeight="1">
      <c r="A331" s="92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 spans="1:26" ht="17.25" customHeight="1">
      <c r="A332" s="92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 spans="1:26" ht="17.25" customHeight="1">
      <c r="A333" s="92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 spans="1:26" ht="17.25" customHeight="1">
      <c r="A334" s="92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 spans="1:26" ht="17.25" customHeight="1">
      <c r="A335" s="92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 spans="1:26" ht="17.25" customHeight="1">
      <c r="A336" s="92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17.25" customHeight="1">
      <c r="A337" s="92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17.25" customHeight="1">
      <c r="A338" s="92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17.25" customHeight="1">
      <c r="A339" s="92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17.25" customHeight="1">
      <c r="A340" s="92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 spans="1:26" ht="17.25" customHeight="1">
      <c r="A341" s="92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 spans="1:26" ht="17.25" customHeight="1">
      <c r="A342" s="92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 spans="1:26" ht="17.25" customHeight="1">
      <c r="A343" s="92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 spans="1:26" ht="17.25" customHeight="1">
      <c r="A344" s="92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 spans="1:26" ht="17.25" customHeight="1">
      <c r="A345" s="92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 spans="1:26" ht="17.25" customHeight="1">
      <c r="A346" s="92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 spans="1:26" ht="17.25" customHeight="1">
      <c r="A347" s="92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 spans="1:26" ht="17.25" customHeight="1">
      <c r="A348" s="92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 spans="1:26" ht="17.25" customHeight="1">
      <c r="A349" s="92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 spans="1:26" ht="17.25" customHeight="1">
      <c r="A350" s="92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 spans="1:26" ht="17.25" customHeight="1">
      <c r="A351" s="92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 spans="1:26" ht="17.25" customHeight="1">
      <c r="A352" s="92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 spans="1:26" ht="17.25" customHeight="1">
      <c r="A353" s="92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 spans="1:26" ht="17.25" customHeight="1">
      <c r="A354" s="92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 spans="1:26" ht="17.25" customHeight="1">
      <c r="A355" s="92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 spans="1:26" ht="17.25" customHeight="1">
      <c r="A356" s="92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 spans="1:26" ht="17.25" customHeight="1">
      <c r="A357" s="92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 spans="1:26" ht="17.25" customHeight="1">
      <c r="A358" s="92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 spans="1:26" ht="17.25" customHeight="1">
      <c r="A359" s="92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 spans="1:26" ht="17.25" customHeight="1">
      <c r="A360" s="92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 spans="1:26" ht="17.25" customHeight="1">
      <c r="A361" s="92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 spans="1:26" ht="17.25" customHeight="1">
      <c r="A362" s="92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 spans="1:26" ht="17.25" customHeight="1">
      <c r="A363" s="92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 spans="1:26" ht="17.25" customHeight="1">
      <c r="A364" s="92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 spans="1:26" ht="17.25" customHeight="1">
      <c r="A365" s="92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 spans="1:26" ht="17.25" customHeight="1">
      <c r="A366" s="92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17.25" customHeight="1">
      <c r="A367" s="92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17.25" customHeight="1">
      <c r="A368" s="92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17.25" customHeight="1">
      <c r="A369" s="92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17.25" customHeight="1">
      <c r="A370" s="92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 spans="1:26" ht="17.25" customHeight="1">
      <c r="A371" s="92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 spans="1:26" ht="17.25" customHeight="1">
      <c r="A372" s="92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 spans="1:26" ht="17.25" customHeight="1">
      <c r="A373" s="92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 spans="1:26" ht="17.25" customHeight="1">
      <c r="A374" s="92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 spans="1:26" ht="17.25" customHeight="1">
      <c r="A375" s="92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 spans="1:26" ht="17.25" customHeight="1">
      <c r="A376" s="92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 spans="1:26" ht="17.25" customHeight="1">
      <c r="A377" s="92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 spans="1:26" ht="17.25" customHeight="1">
      <c r="A378" s="92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 spans="1:26" ht="17.25" customHeight="1">
      <c r="A379" s="92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 spans="1:26" ht="17.25" customHeight="1">
      <c r="A380" s="92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 spans="1:26" ht="17.25" customHeight="1">
      <c r="A381" s="92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 spans="1:26" ht="17.25" customHeight="1">
      <c r="A382" s="92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 spans="1:26" ht="17.25" customHeight="1">
      <c r="A383" s="92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 spans="1:26" ht="17.25" customHeight="1">
      <c r="A384" s="92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 spans="1:26" ht="17.25" customHeight="1">
      <c r="A385" s="92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 spans="1:26" ht="17.25" customHeight="1">
      <c r="A386" s="92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 spans="1:26" ht="17.25" customHeight="1">
      <c r="A387" s="92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 spans="1:26" ht="17.25" customHeight="1">
      <c r="A388" s="92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 spans="1:26" ht="17.25" customHeight="1">
      <c r="A389" s="92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 spans="1:26" ht="17.25" customHeight="1">
      <c r="A390" s="92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 spans="1:26" ht="17.25" customHeight="1">
      <c r="A391" s="92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 spans="1:26" ht="17.25" customHeight="1">
      <c r="A392" s="92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 spans="1:26" ht="17.25" customHeight="1">
      <c r="A393" s="92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 spans="1:26" ht="17.25" customHeight="1">
      <c r="A394" s="92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 spans="1:26" ht="17.25" customHeight="1">
      <c r="A395" s="92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 spans="1:26" ht="17.25" customHeight="1">
      <c r="A396" s="92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 spans="1:26" ht="17.25" customHeight="1">
      <c r="A397" s="92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 spans="1:26" ht="17.25" customHeight="1">
      <c r="A398" s="92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 spans="1:26" ht="17.25" customHeight="1">
      <c r="A399" s="92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 spans="1:26" ht="17.25" customHeight="1">
      <c r="A400" s="92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 spans="1:26" ht="17.25" customHeight="1">
      <c r="A401" s="92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 spans="1:26" ht="17.25" customHeight="1">
      <c r="A402" s="92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 spans="1:26" ht="17.25" customHeight="1">
      <c r="A403" s="92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 spans="1:26" ht="17.25" customHeight="1">
      <c r="A404" s="92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 spans="1:26" ht="17.25" customHeight="1">
      <c r="A405" s="92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 spans="1:26" ht="17.25" customHeight="1">
      <c r="A406" s="92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 spans="1:26" ht="17.25" customHeight="1">
      <c r="A407" s="92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 spans="1:26" ht="17.25" customHeight="1">
      <c r="A408" s="92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 spans="1:26" ht="17.25" customHeight="1">
      <c r="A409" s="92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 spans="1:26" ht="17.25" customHeight="1">
      <c r="A410" s="92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 spans="1:26" ht="17.25" customHeight="1">
      <c r="A411" s="92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 spans="1:26" ht="17.25" customHeight="1">
      <c r="A412" s="92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 spans="1:26" ht="17.25" customHeight="1">
      <c r="A413" s="92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 spans="1:26" ht="17.25" customHeight="1">
      <c r="A414" s="92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 spans="1:26" ht="17.25" customHeight="1">
      <c r="A415" s="92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 spans="1:26" ht="17.25" customHeight="1">
      <c r="A416" s="92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 spans="1:26" ht="17.25" customHeight="1">
      <c r="A417" s="92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 spans="1:26" ht="17.25" customHeight="1">
      <c r="A418" s="92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 spans="1:26" ht="17.25" customHeight="1">
      <c r="A419" s="92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 spans="1:26" ht="17.25" customHeight="1">
      <c r="A420" s="92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 spans="1:26" ht="17.25" customHeight="1">
      <c r="A421" s="92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 spans="1:26" ht="17.25" customHeight="1">
      <c r="A422" s="92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 spans="1:26" ht="17.25" customHeight="1">
      <c r="A423" s="92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 spans="1:26" ht="17.25" customHeight="1">
      <c r="A424" s="92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 spans="1:26" ht="17.25" customHeight="1">
      <c r="A425" s="92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 spans="1:26" ht="17.25" customHeight="1">
      <c r="A426" s="92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 spans="1:26" ht="17.25" customHeight="1">
      <c r="A427" s="92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 spans="1:26" ht="17.25" customHeight="1">
      <c r="A428" s="92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 spans="1:26" ht="17.25" customHeight="1">
      <c r="A429" s="92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 spans="1:26" ht="17.25" customHeight="1">
      <c r="A430" s="92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 spans="1:26" ht="17.25" customHeight="1">
      <c r="A431" s="92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 spans="1:26" ht="17.25" customHeight="1">
      <c r="A432" s="92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 spans="1:26" ht="17.25" customHeight="1">
      <c r="A433" s="92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 spans="1:26" ht="17.25" customHeight="1">
      <c r="A434" s="92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 spans="1:26" ht="17.25" customHeight="1">
      <c r="A435" s="92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 spans="1:26" ht="17.25" customHeight="1">
      <c r="A436" s="92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 spans="1:26" ht="17.25" customHeight="1">
      <c r="A437" s="92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 spans="1:26" ht="17.25" customHeight="1">
      <c r="A438" s="92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 spans="1:26" ht="17.25" customHeight="1">
      <c r="A439" s="92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 spans="1:26" ht="17.25" customHeight="1">
      <c r="A440" s="92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 spans="1:26" ht="17.25" customHeight="1">
      <c r="A441" s="92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 spans="1:26" ht="17.25" customHeight="1">
      <c r="A442" s="92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 spans="1:26" ht="17.25" customHeight="1">
      <c r="A443" s="92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 spans="1:26" ht="17.25" customHeight="1">
      <c r="A444" s="92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 spans="1:26" ht="17.25" customHeight="1">
      <c r="A445" s="92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 spans="1:26" ht="17.25" customHeight="1">
      <c r="A446" s="92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 spans="1:26" ht="17.25" customHeight="1">
      <c r="A447" s="92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 spans="1:26" ht="17.25" customHeight="1">
      <c r="A448" s="92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 spans="1:26" ht="17.25" customHeight="1">
      <c r="A449" s="92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 spans="1:26" ht="17.25" customHeight="1">
      <c r="A450" s="92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 spans="1:26" ht="17.25" customHeight="1">
      <c r="A451" s="92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 spans="1:26" ht="17.25" customHeight="1">
      <c r="A452" s="92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 spans="1:26" ht="17.25" customHeight="1">
      <c r="A453" s="92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 spans="1:26" ht="17.25" customHeight="1">
      <c r="A454" s="92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 spans="1:26" ht="17.25" customHeight="1">
      <c r="A455" s="92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 spans="1:26" ht="17.25" customHeight="1">
      <c r="A456" s="92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 spans="1:26" ht="17.25" customHeight="1">
      <c r="A457" s="92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 spans="1:26" ht="17.25" customHeight="1">
      <c r="A458" s="92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 spans="1:26" ht="17.25" customHeight="1">
      <c r="A459" s="92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 spans="1:26" ht="17.25" customHeight="1">
      <c r="A460" s="92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 spans="1:26" ht="17.25" customHeight="1">
      <c r="A461" s="92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 spans="1:26" ht="17.25" customHeight="1">
      <c r="A462" s="92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 spans="1:26" ht="17.25" customHeight="1">
      <c r="A463" s="92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 spans="1:26" ht="17.25" customHeight="1">
      <c r="A464" s="92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 spans="1:26" ht="17.25" customHeight="1">
      <c r="A465" s="92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 spans="1:26" ht="17.25" customHeight="1">
      <c r="A466" s="92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 spans="1:26" ht="17.25" customHeight="1">
      <c r="A467" s="92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 spans="1:26" ht="17.25" customHeight="1">
      <c r="A468" s="92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 spans="1:26" ht="17.25" customHeight="1">
      <c r="A469" s="92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 spans="1:26" ht="17.25" customHeight="1">
      <c r="A470" s="92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 spans="1:26" ht="17.25" customHeight="1">
      <c r="A471" s="92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 spans="1:26" ht="17.25" customHeight="1">
      <c r="A472" s="92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 spans="1:26" ht="17.25" customHeight="1">
      <c r="A473" s="92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 spans="1:26" ht="17.25" customHeight="1">
      <c r="A474" s="92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 spans="1:26" ht="17.25" customHeight="1">
      <c r="A475" s="92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 spans="1:26" ht="17.25" customHeight="1">
      <c r="A476" s="92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 spans="1:26" ht="17.25" customHeight="1">
      <c r="A477" s="92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 spans="1:26" ht="17.25" customHeight="1">
      <c r="A478" s="92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 spans="1:26" ht="17.25" customHeight="1">
      <c r="A479" s="92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 spans="1:26" ht="17.25" customHeight="1">
      <c r="A480" s="92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 spans="1:26" ht="17.25" customHeight="1">
      <c r="A481" s="92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 spans="1:26" ht="17.25" customHeight="1">
      <c r="A482" s="92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 spans="1:26" ht="17.25" customHeight="1">
      <c r="A483" s="92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 spans="1:26" ht="17.25" customHeight="1">
      <c r="A484" s="92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 spans="1:26" ht="17.25" customHeight="1">
      <c r="A485" s="92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 spans="1:26" ht="17.25" customHeight="1">
      <c r="A486" s="92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 spans="1:26" ht="17.25" customHeight="1">
      <c r="A487" s="92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 spans="1:26" ht="17.25" customHeight="1">
      <c r="A488" s="92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 spans="1:26" ht="17.25" customHeight="1">
      <c r="A489" s="92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 spans="1:26" ht="17.25" customHeight="1">
      <c r="A490" s="92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 spans="1:26" ht="17.25" customHeight="1">
      <c r="A491" s="92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 spans="1:26" ht="17.25" customHeight="1">
      <c r="A492" s="92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 spans="1:26" ht="17.25" customHeight="1">
      <c r="A493" s="92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 spans="1:26" ht="17.25" customHeight="1">
      <c r="A494" s="92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 spans="1:26" ht="17.25" customHeight="1">
      <c r="A495" s="92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 spans="1:26" ht="17.25" customHeight="1">
      <c r="A496" s="92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 spans="1:26" ht="17.25" customHeight="1">
      <c r="A497" s="92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 spans="1:26" ht="17.25" customHeight="1">
      <c r="A498" s="92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 spans="1:26" ht="17.25" customHeight="1">
      <c r="A499" s="92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 spans="1:26" ht="17.25" customHeight="1">
      <c r="A500" s="92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 spans="1:26" ht="17.25" customHeight="1">
      <c r="A501" s="92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 spans="1:26" ht="17.25" customHeight="1">
      <c r="A502" s="92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 spans="1:26" ht="17.25" customHeight="1">
      <c r="A503" s="92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 spans="1:26" ht="17.25" customHeight="1">
      <c r="A504" s="92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 spans="1:26" ht="17.25" customHeight="1">
      <c r="A505" s="92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 spans="1:26" ht="17.25" customHeight="1">
      <c r="A506" s="92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 spans="1:26" ht="17.25" customHeight="1">
      <c r="A507" s="92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 spans="1:26" ht="17.25" customHeight="1">
      <c r="A508" s="92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 spans="1:26" ht="17.25" customHeight="1">
      <c r="A509" s="92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 spans="1:26" ht="17.25" customHeight="1">
      <c r="A510" s="92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 spans="1:26" ht="17.25" customHeight="1">
      <c r="A511" s="92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 spans="1:26" ht="17.25" customHeight="1">
      <c r="A512" s="92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 spans="1:26" ht="17.25" customHeight="1">
      <c r="A513" s="92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 spans="1:26" ht="17.25" customHeight="1">
      <c r="A514" s="92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 spans="1:26" ht="17.25" customHeight="1">
      <c r="A515" s="92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 spans="1:26" ht="17.25" customHeight="1">
      <c r="A516" s="92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 spans="1:26" ht="17.25" customHeight="1">
      <c r="A517" s="92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 spans="1:26" ht="17.25" customHeight="1">
      <c r="A518" s="92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 spans="1:26" ht="17.25" customHeight="1">
      <c r="A519" s="92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 spans="1:26" ht="17.25" customHeight="1">
      <c r="A520" s="92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 spans="1:26" ht="17.25" customHeight="1">
      <c r="A521" s="92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 spans="1:26" ht="17.25" customHeight="1">
      <c r="A522" s="92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 spans="1:26" ht="17.25" customHeight="1">
      <c r="A523" s="92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 spans="1:26" ht="17.25" customHeight="1">
      <c r="A524" s="92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 spans="1:26" ht="17.25" customHeight="1">
      <c r="A525" s="92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 spans="1:26" ht="17.25" customHeight="1">
      <c r="A526" s="92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 spans="1:26" ht="17.25" customHeight="1">
      <c r="A527" s="92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 spans="1:26" ht="17.25" customHeight="1">
      <c r="A528" s="92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 spans="1:26" ht="17.25" customHeight="1">
      <c r="A529" s="92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 spans="1:26" ht="17.25" customHeight="1">
      <c r="A530" s="92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 spans="1:26" ht="17.25" customHeight="1">
      <c r="A531" s="92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 spans="1:26" ht="17.25" customHeight="1">
      <c r="A532" s="92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 spans="1:26" ht="17.25" customHeight="1">
      <c r="A533" s="92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 spans="1:26" ht="17.25" customHeight="1">
      <c r="A534" s="92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 spans="1:26" ht="17.25" customHeight="1">
      <c r="A535" s="92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 spans="1:26" ht="17.25" customHeight="1">
      <c r="A536" s="92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 spans="1:26" ht="17.25" customHeight="1">
      <c r="A537" s="92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 spans="1:26" ht="17.25" customHeight="1">
      <c r="A538" s="92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 spans="1:26" ht="17.25" customHeight="1">
      <c r="A539" s="92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 spans="1:26" ht="17.25" customHeight="1">
      <c r="A540" s="92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 spans="1:26" ht="17.25" customHeight="1">
      <c r="A541" s="92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 spans="1:26" ht="17.25" customHeight="1">
      <c r="A542" s="92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 spans="1:26" ht="17.25" customHeight="1">
      <c r="A543" s="92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 spans="1:26" ht="17.25" customHeight="1">
      <c r="A544" s="92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 spans="1:26" ht="17.25" customHeight="1">
      <c r="A545" s="92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 spans="1:26" ht="17.25" customHeight="1">
      <c r="A546" s="92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 spans="1:26" ht="17.25" customHeight="1">
      <c r="A547" s="92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 spans="1:26" ht="17.25" customHeight="1">
      <c r="A548" s="92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 spans="1:26" ht="17.25" customHeight="1">
      <c r="A549" s="92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 spans="1:26" ht="17.25" customHeight="1">
      <c r="A550" s="92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</row>
    <row r="551" spans="1:26" ht="17.25" customHeight="1">
      <c r="A551" s="92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 spans="1:26" ht="17.25" customHeight="1">
      <c r="A552" s="92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</row>
    <row r="553" spans="1:26" ht="17.25" customHeight="1">
      <c r="A553" s="92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</row>
    <row r="554" spans="1:26" ht="17.25" customHeight="1">
      <c r="A554" s="92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</row>
    <row r="555" spans="1:26" ht="17.25" customHeight="1">
      <c r="A555" s="92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</row>
    <row r="556" spans="1:26" ht="17.25" customHeight="1">
      <c r="A556" s="92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</row>
    <row r="557" spans="1:26" ht="17.25" customHeight="1">
      <c r="A557" s="92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</row>
    <row r="558" spans="1:26" ht="17.25" customHeight="1">
      <c r="A558" s="92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</row>
    <row r="559" spans="1:26" ht="17.25" customHeight="1">
      <c r="A559" s="92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</row>
    <row r="560" spans="1:26" ht="17.25" customHeight="1">
      <c r="A560" s="92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</row>
    <row r="561" spans="1:26" ht="17.25" customHeight="1">
      <c r="A561" s="92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</row>
    <row r="562" spans="1:26" ht="17.25" customHeight="1">
      <c r="A562" s="92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</row>
    <row r="563" spans="1:26" ht="17.25" customHeight="1">
      <c r="A563" s="92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</row>
    <row r="564" spans="1:26" ht="17.25" customHeight="1">
      <c r="A564" s="92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</row>
    <row r="565" spans="1:26" ht="17.25" customHeight="1">
      <c r="A565" s="92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</row>
    <row r="566" spans="1:26" ht="17.25" customHeight="1">
      <c r="A566" s="92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</row>
    <row r="567" spans="1:26" ht="17.25" customHeight="1">
      <c r="A567" s="92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</row>
    <row r="568" spans="1:26" ht="17.25" customHeight="1">
      <c r="A568" s="92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</row>
    <row r="569" spans="1:26" ht="17.25" customHeight="1">
      <c r="A569" s="92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</row>
    <row r="570" spans="1:26" ht="17.25" customHeight="1">
      <c r="A570" s="92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</row>
    <row r="571" spans="1:26" ht="17.25" customHeight="1">
      <c r="A571" s="92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</row>
    <row r="572" spans="1:26" ht="17.25" customHeight="1">
      <c r="A572" s="92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</row>
    <row r="573" spans="1:26" ht="17.25" customHeight="1">
      <c r="A573" s="92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</row>
    <row r="574" spans="1:26" ht="17.25" customHeight="1">
      <c r="A574" s="92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</row>
    <row r="575" spans="1:26" ht="17.25" customHeight="1">
      <c r="A575" s="92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</row>
    <row r="576" spans="1:26" ht="17.25" customHeight="1">
      <c r="A576" s="92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</row>
    <row r="577" spans="1:26" ht="17.25" customHeight="1">
      <c r="A577" s="92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</row>
    <row r="578" spans="1:26" ht="17.25" customHeight="1">
      <c r="A578" s="92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</row>
    <row r="579" spans="1:26" ht="17.25" customHeight="1">
      <c r="A579" s="92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</row>
    <row r="580" spans="1:26" ht="17.25" customHeight="1">
      <c r="A580" s="92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</row>
    <row r="581" spans="1:26" ht="17.25" customHeight="1">
      <c r="A581" s="92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</row>
    <row r="582" spans="1:26" ht="17.25" customHeight="1">
      <c r="A582" s="92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</row>
    <row r="583" spans="1:26" ht="17.25" customHeight="1">
      <c r="A583" s="92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</row>
    <row r="584" spans="1:26" ht="17.25" customHeight="1">
      <c r="A584" s="92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</row>
    <row r="585" spans="1:26" ht="17.25" customHeight="1">
      <c r="A585" s="92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</row>
    <row r="586" spans="1:26" ht="17.25" customHeight="1">
      <c r="A586" s="92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</row>
    <row r="587" spans="1:26" ht="17.25" customHeight="1">
      <c r="A587" s="92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</row>
    <row r="588" spans="1:26" ht="17.25" customHeight="1">
      <c r="A588" s="92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</row>
    <row r="589" spans="1:26" ht="17.25" customHeight="1">
      <c r="A589" s="92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</row>
    <row r="590" spans="1:26" ht="17.25" customHeight="1">
      <c r="A590" s="92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</row>
    <row r="591" spans="1:26" ht="17.25" customHeight="1">
      <c r="A591" s="92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</row>
    <row r="592" spans="1:26" ht="17.25" customHeight="1">
      <c r="A592" s="92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</row>
    <row r="593" spans="1:26" ht="17.25" customHeight="1">
      <c r="A593" s="92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</row>
    <row r="594" spans="1:26" ht="17.25" customHeight="1">
      <c r="A594" s="92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</row>
    <row r="595" spans="1:26" ht="17.25" customHeight="1">
      <c r="A595" s="92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</row>
    <row r="596" spans="1:26" ht="17.25" customHeight="1">
      <c r="A596" s="92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</row>
    <row r="597" spans="1:26" ht="17.25" customHeight="1">
      <c r="A597" s="92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</row>
    <row r="598" spans="1:26" ht="17.25" customHeight="1">
      <c r="A598" s="92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</row>
    <row r="599" spans="1:26" ht="17.25" customHeight="1">
      <c r="A599" s="92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</row>
    <row r="600" spans="1:26" ht="17.25" customHeight="1">
      <c r="A600" s="92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</row>
    <row r="601" spans="1:26" ht="17.25" customHeight="1">
      <c r="A601" s="92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</row>
    <row r="602" spans="1:26" ht="17.25" customHeight="1">
      <c r="A602" s="92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</row>
    <row r="603" spans="1:26" ht="17.25" customHeight="1">
      <c r="A603" s="92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</row>
    <row r="604" spans="1:26" ht="17.25" customHeight="1">
      <c r="A604" s="92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</row>
    <row r="605" spans="1:26" ht="17.25" customHeight="1">
      <c r="A605" s="92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</row>
    <row r="606" spans="1:26" ht="17.25" customHeight="1">
      <c r="A606" s="92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</row>
    <row r="607" spans="1:26" ht="17.25" customHeight="1">
      <c r="A607" s="92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</row>
    <row r="608" spans="1:26" ht="17.25" customHeight="1">
      <c r="A608" s="92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</row>
    <row r="609" spans="1:26" ht="17.25" customHeight="1">
      <c r="A609" s="92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</row>
    <row r="610" spans="1:26" ht="17.25" customHeight="1">
      <c r="A610" s="92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</row>
    <row r="611" spans="1:26" ht="17.25" customHeight="1">
      <c r="A611" s="92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</row>
    <row r="612" spans="1:26" ht="17.25" customHeight="1">
      <c r="A612" s="92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</row>
    <row r="613" spans="1:26" ht="17.25" customHeight="1">
      <c r="A613" s="92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</row>
    <row r="614" spans="1:26" ht="17.25" customHeight="1">
      <c r="A614" s="92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</row>
    <row r="615" spans="1:26" ht="17.25" customHeight="1">
      <c r="A615" s="92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</row>
    <row r="616" spans="1:26" ht="17.25" customHeight="1">
      <c r="A616" s="92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</row>
    <row r="617" spans="1:26" ht="17.25" customHeight="1">
      <c r="A617" s="92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</row>
    <row r="618" spans="1:26" ht="17.25" customHeight="1">
      <c r="A618" s="92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</row>
    <row r="619" spans="1:26" ht="17.25" customHeight="1">
      <c r="A619" s="92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</row>
    <row r="620" spans="1:26" ht="17.25" customHeight="1">
      <c r="A620" s="92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</row>
    <row r="621" spans="1:26" ht="17.25" customHeight="1">
      <c r="A621" s="92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</row>
    <row r="622" spans="1:26" ht="17.25" customHeight="1">
      <c r="A622" s="92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</row>
    <row r="623" spans="1:26" ht="17.25" customHeight="1">
      <c r="A623" s="92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</row>
    <row r="624" spans="1:26" ht="17.25" customHeight="1">
      <c r="A624" s="92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</row>
    <row r="625" spans="1:26" ht="17.25" customHeight="1">
      <c r="A625" s="92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</row>
    <row r="626" spans="1:26" ht="17.25" customHeight="1">
      <c r="A626" s="92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</row>
    <row r="627" spans="1:26" ht="17.25" customHeight="1">
      <c r="A627" s="92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</row>
    <row r="628" spans="1:26" ht="17.25" customHeight="1">
      <c r="A628" s="92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</row>
    <row r="629" spans="1:26" ht="17.25" customHeight="1">
      <c r="A629" s="92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</row>
    <row r="630" spans="1:26" ht="17.25" customHeight="1">
      <c r="A630" s="92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</row>
    <row r="631" spans="1:26" ht="17.25" customHeight="1">
      <c r="A631" s="92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</row>
    <row r="632" spans="1:26" ht="17.25" customHeight="1">
      <c r="A632" s="92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</row>
    <row r="633" spans="1:26" ht="17.25" customHeight="1">
      <c r="A633" s="92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</row>
    <row r="634" spans="1:26" ht="17.25" customHeight="1">
      <c r="A634" s="92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</row>
    <row r="635" spans="1:26" ht="17.25" customHeight="1">
      <c r="A635" s="92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</row>
    <row r="636" spans="1:26" ht="17.25" customHeight="1">
      <c r="A636" s="92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</row>
    <row r="637" spans="1:26" ht="17.25" customHeight="1">
      <c r="A637" s="92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</row>
    <row r="638" spans="1:26" ht="17.25" customHeight="1">
      <c r="A638" s="92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</row>
    <row r="639" spans="1:26" ht="17.25" customHeight="1">
      <c r="A639" s="92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</row>
    <row r="640" spans="1:26" ht="17.25" customHeight="1">
      <c r="A640" s="92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</row>
    <row r="641" spans="1:26" ht="17.25" customHeight="1">
      <c r="A641" s="92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</row>
    <row r="642" spans="1:26" ht="17.25" customHeight="1">
      <c r="A642" s="92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</row>
    <row r="643" spans="1:26" ht="17.25" customHeight="1">
      <c r="A643" s="92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</row>
    <row r="644" spans="1:26" ht="17.25" customHeight="1">
      <c r="A644" s="92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</row>
    <row r="645" spans="1:26" ht="17.25" customHeight="1">
      <c r="A645" s="92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</row>
    <row r="646" spans="1:26" ht="17.25" customHeight="1">
      <c r="A646" s="92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</row>
    <row r="647" spans="1:26" ht="17.25" customHeight="1">
      <c r="A647" s="92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</row>
    <row r="648" spans="1:26" ht="17.25" customHeight="1">
      <c r="A648" s="92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</row>
    <row r="649" spans="1:26" ht="17.25" customHeight="1">
      <c r="A649" s="92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</row>
    <row r="650" spans="1:26" ht="17.25" customHeight="1">
      <c r="A650" s="92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</row>
    <row r="651" spans="1:26" ht="17.25" customHeight="1">
      <c r="A651" s="92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</row>
    <row r="652" spans="1:26" ht="17.25" customHeight="1">
      <c r="A652" s="92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</row>
    <row r="653" spans="1:26" ht="17.25" customHeight="1">
      <c r="A653" s="92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</row>
    <row r="654" spans="1:26" ht="17.25" customHeight="1">
      <c r="A654" s="92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</row>
    <row r="655" spans="1:26" ht="17.25" customHeight="1">
      <c r="A655" s="92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</row>
    <row r="656" spans="1:26" ht="17.25" customHeight="1">
      <c r="A656" s="92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</row>
    <row r="657" spans="1:26" ht="17.25" customHeight="1">
      <c r="A657" s="92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</row>
    <row r="658" spans="1:26" ht="17.25" customHeight="1">
      <c r="A658" s="92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</row>
    <row r="659" spans="1:26" ht="17.25" customHeight="1">
      <c r="A659" s="92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</row>
    <row r="660" spans="1:26" ht="17.25" customHeight="1">
      <c r="A660" s="92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</row>
    <row r="661" spans="1:26" ht="17.25" customHeight="1">
      <c r="A661" s="92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</row>
    <row r="662" spans="1:26" ht="17.25" customHeight="1">
      <c r="A662" s="92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</row>
    <row r="663" spans="1:26" ht="17.25" customHeight="1">
      <c r="A663" s="92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</row>
    <row r="664" spans="1:26" ht="17.25" customHeight="1">
      <c r="A664" s="92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</row>
    <row r="665" spans="1:26" ht="17.25" customHeight="1">
      <c r="A665" s="92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</row>
    <row r="666" spans="1:26" ht="17.25" customHeight="1">
      <c r="A666" s="92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</row>
    <row r="667" spans="1:26" ht="17.25" customHeight="1">
      <c r="A667" s="92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</row>
    <row r="668" spans="1:26" ht="17.25" customHeight="1">
      <c r="A668" s="92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</row>
    <row r="669" spans="1:26" ht="17.25" customHeight="1">
      <c r="A669" s="92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</row>
    <row r="670" spans="1:26" ht="17.25" customHeight="1">
      <c r="A670" s="92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</row>
    <row r="671" spans="1:26" ht="17.25" customHeight="1">
      <c r="A671" s="92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</row>
    <row r="672" spans="1:26" ht="17.25" customHeight="1">
      <c r="A672" s="92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</row>
    <row r="673" spans="1:26" ht="17.25" customHeight="1">
      <c r="A673" s="92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 spans="1:26" ht="17.25" customHeight="1">
      <c r="A674" s="92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 spans="1:26" ht="17.25" customHeight="1">
      <c r="A675" s="92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 spans="1:26" ht="17.25" customHeight="1">
      <c r="A676" s="92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 spans="1:26" ht="17.25" customHeight="1">
      <c r="A677" s="92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 spans="1:26" ht="17.25" customHeight="1">
      <c r="A678" s="92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 spans="1:26" ht="17.25" customHeight="1">
      <c r="A679" s="92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 spans="1:26" ht="17.25" customHeight="1">
      <c r="A680" s="92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 spans="1:26" ht="17.25" customHeight="1">
      <c r="A681" s="92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 spans="1:26" ht="17.25" customHeight="1">
      <c r="A682" s="92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 spans="1:26" ht="17.25" customHeight="1">
      <c r="A683" s="92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 spans="1:26" ht="17.25" customHeight="1">
      <c r="A684" s="92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 spans="1:26" ht="17.25" customHeight="1">
      <c r="A685" s="92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 spans="1:26" ht="17.25" customHeight="1">
      <c r="A686" s="92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 spans="1:26" ht="17.25" customHeight="1">
      <c r="A687" s="92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 spans="1:26" ht="17.25" customHeight="1">
      <c r="A688" s="92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 spans="1:26" ht="17.25" customHeight="1">
      <c r="A689" s="92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 spans="1:26" ht="17.25" customHeight="1">
      <c r="A690" s="92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 spans="1:26" ht="17.25" customHeight="1">
      <c r="A691" s="92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 spans="1:26" ht="17.25" customHeight="1">
      <c r="A692" s="92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 spans="1:26" ht="17.25" customHeight="1">
      <c r="A693" s="92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 spans="1:26" ht="17.25" customHeight="1">
      <c r="A694" s="92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 spans="1:26" ht="17.25" customHeight="1">
      <c r="A695" s="92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 spans="1:26" ht="17.25" customHeight="1">
      <c r="A696" s="92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 spans="1:26" ht="17.25" customHeight="1">
      <c r="A697" s="92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 spans="1:26" ht="17.25" customHeight="1">
      <c r="A698" s="92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 spans="1:26" ht="17.25" customHeight="1">
      <c r="A699" s="92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 spans="1:26" ht="17.25" customHeight="1">
      <c r="A700" s="92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 spans="1:26" ht="17.25" customHeight="1">
      <c r="A701" s="92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 spans="1:26" ht="17.25" customHeight="1">
      <c r="A702" s="92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 spans="1:26" ht="17.25" customHeight="1">
      <c r="A703" s="92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 spans="1:26" ht="17.25" customHeight="1">
      <c r="A704" s="92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 spans="1:26" ht="17.25" customHeight="1">
      <c r="A705" s="92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 spans="1:26" ht="17.25" customHeight="1">
      <c r="A706" s="92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 spans="1:26" ht="17.25" customHeight="1">
      <c r="A707" s="92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 spans="1:26" ht="17.25" customHeight="1">
      <c r="A708" s="92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 spans="1:26" ht="17.25" customHeight="1">
      <c r="A709" s="92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 spans="1:26" ht="17.25" customHeight="1">
      <c r="A710" s="92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 spans="1:26" ht="17.25" customHeight="1">
      <c r="A711" s="92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 spans="1:26" ht="17.25" customHeight="1">
      <c r="A712" s="92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 spans="1:26" ht="17.25" customHeight="1">
      <c r="A713" s="92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 spans="1:26" ht="17.25" customHeight="1">
      <c r="A714" s="92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 spans="1:26" ht="17.25" customHeight="1">
      <c r="A715" s="92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 spans="1:26" ht="17.25" customHeight="1">
      <c r="A716" s="92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 spans="1:26" ht="17.25" customHeight="1">
      <c r="A717" s="92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 spans="1:26" ht="17.25" customHeight="1">
      <c r="A718" s="92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 spans="1:26" ht="17.25" customHeight="1">
      <c r="A719" s="92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 spans="1:26" ht="17.25" customHeight="1">
      <c r="A720" s="92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 spans="1:26" ht="17.25" customHeight="1">
      <c r="A721" s="92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 spans="1:26" ht="17.25" customHeight="1">
      <c r="A722" s="92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 spans="1:26" ht="17.25" customHeight="1">
      <c r="A723" s="92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 spans="1:26" ht="17.25" customHeight="1">
      <c r="A724" s="92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 spans="1:26" ht="17.25" customHeight="1">
      <c r="A725" s="92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 spans="1:26" ht="17.25" customHeight="1">
      <c r="A726" s="92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 spans="1:26" ht="17.25" customHeight="1">
      <c r="A727" s="92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 spans="1:26" ht="17.25" customHeight="1">
      <c r="A728" s="92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 spans="1:26" ht="17.25" customHeight="1">
      <c r="A729" s="92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 spans="1:26" ht="17.25" customHeight="1">
      <c r="A730" s="92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 spans="1:26" ht="17.25" customHeight="1">
      <c r="A731" s="92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 spans="1:26" ht="17.25" customHeight="1">
      <c r="A732" s="92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 spans="1:26" ht="17.25" customHeight="1">
      <c r="A733" s="92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 spans="1:26" ht="17.25" customHeight="1">
      <c r="A734" s="92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 spans="1:26" ht="17.25" customHeight="1">
      <c r="A735" s="92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 spans="1:26" ht="17.25" customHeight="1">
      <c r="A736" s="92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 spans="1:26" ht="17.25" customHeight="1">
      <c r="A737" s="92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 spans="1:26" ht="17.25" customHeight="1">
      <c r="A738" s="92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 spans="1:26" ht="17.25" customHeight="1">
      <c r="A739" s="92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 spans="1:26" ht="17.25" customHeight="1">
      <c r="A740" s="92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 spans="1:26" ht="17.25" customHeight="1">
      <c r="A741" s="92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 spans="1:26" ht="17.25" customHeight="1">
      <c r="A742" s="92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 spans="1:26" ht="17.25" customHeight="1">
      <c r="A743" s="92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 spans="1:26" ht="17.25" customHeight="1">
      <c r="A744" s="92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 spans="1:26" ht="17.25" customHeight="1">
      <c r="A745" s="92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 spans="1:26" ht="17.25" customHeight="1">
      <c r="A746" s="92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 spans="1:26" ht="17.25" customHeight="1">
      <c r="A747" s="92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 spans="1:26" ht="17.25" customHeight="1">
      <c r="A748" s="92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 spans="1:26" ht="17.25" customHeight="1">
      <c r="A749" s="92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 spans="1:26" ht="17.25" customHeight="1">
      <c r="A750" s="92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 spans="1:26" ht="17.25" customHeight="1">
      <c r="A751" s="92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 spans="1:26" ht="17.25" customHeight="1">
      <c r="A752" s="92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 spans="1:26" ht="17.25" customHeight="1">
      <c r="A753" s="92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 spans="1:26" ht="17.25" customHeight="1">
      <c r="A754" s="92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 spans="1:26" ht="17.25" customHeight="1">
      <c r="A755" s="92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 spans="1:26" ht="17.25" customHeight="1">
      <c r="A756" s="92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 spans="1:26" ht="17.25" customHeight="1">
      <c r="A757" s="92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 spans="1:26" ht="17.25" customHeight="1">
      <c r="A758" s="92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 spans="1:26" ht="17.25" customHeight="1">
      <c r="A759" s="92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 spans="1:26" ht="17.25" customHeight="1">
      <c r="A760" s="92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 spans="1:26" ht="17.25" customHeight="1">
      <c r="A761" s="92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 spans="1:26" ht="17.25" customHeight="1">
      <c r="A762" s="92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 spans="1:26" ht="17.25" customHeight="1">
      <c r="A763" s="92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 spans="1:26" ht="17.25" customHeight="1">
      <c r="A764" s="92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 spans="1:26" ht="17.25" customHeight="1">
      <c r="A765" s="92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 spans="1:26" ht="17.25" customHeight="1">
      <c r="A766" s="92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 spans="1:26" ht="17.25" customHeight="1">
      <c r="A767" s="92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 spans="1:26" ht="17.25" customHeight="1">
      <c r="A768" s="92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 spans="1:26" ht="17.25" customHeight="1">
      <c r="A769" s="92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 spans="1:26" ht="17.25" customHeight="1">
      <c r="A770" s="92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 spans="1:26" ht="17.25" customHeight="1">
      <c r="A771" s="92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 spans="1:26" ht="17.25" customHeight="1">
      <c r="A772" s="92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 spans="1:26" ht="17.25" customHeight="1">
      <c r="A773" s="92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 spans="1:26" ht="17.25" customHeight="1">
      <c r="A774" s="92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 spans="1:26" ht="17.25" customHeight="1">
      <c r="A775" s="92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 spans="1:26" ht="17.25" customHeight="1">
      <c r="A776" s="92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 spans="1:26" ht="17.25" customHeight="1">
      <c r="A777" s="92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 spans="1:26" ht="17.25" customHeight="1">
      <c r="A778" s="92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 spans="1:26" ht="17.25" customHeight="1">
      <c r="A779" s="92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 spans="1:26" ht="17.25" customHeight="1">
      <c r="A780" s="92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 spans="1:26" ht="17.25" customHeight="1">
      <c r="A781" s="92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 spans="1:26" ht="17.25" customHeight="1">
      <c r="A782" s="92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 spans="1:26" ht="17.25" customHeight="1">
      <c r="A783" s="92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 spans="1:26" ht="17.25" customHeight="1">
      <c r="A784" s="92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 spans="1:26" ht="17.25" customHeight="1">
      <c r="A785" s="92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 spans="1:26" ht="17.25" customHeight="1">
      <c r="A786" s="92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 spans="1:26" ht="17.25" customHeight="1">
      <c r="A787" s="92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 spans="1:26" ht="17.25" customHeight="1">
      <c r="A788" s="92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 spans="1:26" ht="17.25" customHeight="1">
      <c r="A789" s="92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 spans="1:26" ht="17.25" customHeight="1">
      <c r="A790" s="92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 spans="1:26" ht="17.25" customHeight="1">
      <c r="A791" s="92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 spans="1:26" ht="17.25" customHeight="1">
      <c r="A792" s="92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 spans="1:26" ht="17.25" customHeight="1">
      <c r="A793" s="92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 spans="1:26" ht="17.25" customHeight="1">
      <c r="A794" s="92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 spans="1:26" ht="17.25" customHeight="1">
      <c r="A795" s="92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 spans="1:26" ht="17.25" customHeight="1">
      <c r="A796" s="92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 spans="1:26" ht="17.25" customHeight="1">
      <c r="A797" s="92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 spans="1:26" ht="17.25" customHeight="1">
      <c r="A798" s="92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 spans="1:26" ht="17.25" customHeight="1">
      <c r="A799" s="92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 spans="1:26" ht="17.25" customHeight="1">
      <c r="A800" s="92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 spans="1:26" ht="17.25" customHeight="1">
      <c r="A801" s="92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 spans="1:26" ht="17.25" customHeight="1">
      <c r="A802" s="92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 spans="1:26" ht="17.25" customHeight="1">
      <c r="A803" s="92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 spans="1:26" ht="17.25" customHeight="1">
      <c r="A804" s="92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 spans="1:26" ht="17.25" customHeight="1">
      <c r="A805" s="92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 spans="1:26" ht="17.25" customHeight="1">
      <c r="A806" s="92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 spans="1:26" ht="17.25" customHeight="1">
      <c r="A807" s="92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 spans="1:26" ht="17.25" customHeight="1">
      <c r="A808" s="92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 spans="1:26" ht="17.25" customHeight="1">
      <c r="A809" s="92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 spans="1:26" ht="17.25" customHeight="1">
      <c r="A810" s="92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 spans="1:26" ht="17.25" customHeight="1">
      <c r="A811" s="92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 spans="1:26" ht="17.25" customHeight="1">
      <c r="A812" s="92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 spans="1:26" ht="17.25" customHeight="1">
      <c r="A813" s="92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 spans="1:26" ht="17.25" customHeight="1">
      <c r="A814" s="92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 spans="1:26" ht="17.25" customHeight="1">
      <c r="A815" s="92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 spans="1:26" ht="17.25" customHeight="1">
      <c r="A816" s="92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 spans="1:26" ht="17.25" customHeight="1">
      <c r="A817" s="92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 spans="1:26" ht="17.25" customHeight="1">
      <c r="A818" s="92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 spans="1:26" ht="17.25" customHeight="1">
      <c r="A819" s="92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 spans="1:26" ht="17.25" customHeight="1">
      <c r="A820" s="92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 spans="1:26" ht="17.25" customHeight="1">
      <c r="A821" s="92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 spans="1:26" ht="17.25" customHeight="1">
      <c r="A822" s="92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 spans="1:26" ht="17.25" customHeight="1">
      <c r="A823" s="92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 spans="1:26" ht="17.25" customHeight="1">
      <c r="A824" s="92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 spans="1:26" ht="17.25" customHeight="1">
      <c r="A825" s="92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 spans="1:26" ht="17.25" customHeight="1">
      <c r="A826" s="92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 spans="1:26" ht="17.25" customHeight="1">
      <c r="A827" s="92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 spans="1:26" ht="17.25" customHeight="1">
      <c r="A828" s="92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 spans="1:26" ht="17.25" customHeight="1">
      <c r="A829" s="92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 spans="1:26" ht="17.25" customHeight="1">
      <c r="A830" s="92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 spans="1:26" ht="17.25" customHeight="1">
      <c r="A831" s="92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 spans="1:26" ht="17.25" customHeight="1">
      <c r="A832" s="92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 spans="1:26" ht="17.25" customHeight="1">
      <c r="A833" s="92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 spans="1:26" ht="17.25" customHeight="1">
      <c r="A834" s="92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 spans="1:26" ht="17.25" customHeight="1">
      <c r="A835" s="92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 spans="1:26" ht="17.25" customHeight="1">
      <c r="A836" s="92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 spans="1:26" ht="17.25" customHeight="1">
      <c r="A837" s="92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 spans="1:26" ht="17.25" customHeight="1">
      <c r="A838" s="92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 spans="1:26" ht="17.25" customHeight="1">
      <c r="A839" s="92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 spans="1:26" ht="17.25" customHeight="1">
      <c r="A840" s="92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 spans="1:26" ht="17.25" customHeight="1">
      <c r="A841" s="92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 spans="1:26" ht="17.25" customHeight="1">
      <c r="A842" s="92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 spans="1:26" ht="17.25" customHeight="1">
      <c r="A843" s="92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 spans="1:26" ht="17.25" customHeight="1">
      <c r="A844" s="92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 spans="1:26" ht="17.25" customHeight="1">
      <c r="A845" s="92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 spans="1:26" ht="17.25" customHeight="1">
      <c r="A846" s="92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 spans="1:26" ht="17.25" customHeight="1">
      <c r="A847" s="92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 spans="1:26" ht="17.25" customHeight="1">
      <c r="A848" s="92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 spans="1:26" ht="17.25" customHeight="1">
      <c r="A849" s="92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 spans="1:26" ht="17.25" customHeight="1">
      <c r="A850" s="92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 spans="1:26" ht="17.25" customHeight="1">
      <c r="A851" s="92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 spans="1:26" ht="17.25" customHeight="1">
      <c r="A852" s="92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 spans="1:26" ht="17.25" customHeight="1">
      <c r="A853" s="92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 spans="1:26" ht="17.25" customHeight="1">
      <c r="A854" s="92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 spans="1:26" ht="17.25" customHeight="1">
      <c r="A855" s="92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 spans="1:26" ht="17.25" customHeight="1">
      <c r="A856" s="92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 spans="1:26" ht="17.25" customHeight="1">
      <c r="A857" s="92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 spans="1:26" ht="17.25" customHeight="1">
      <c r="A858" s="92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 spans="1:26" ht="17.25" customHeight="1">
      <c r="A859" s="92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 spans="1:26" ht="17.25" customHeight="1">
      <c r="A860" s="92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 spans="1:26" ht="17.25" customHeight="1">
      <c r="A861" s="92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 spans="1:26" ht="17.25" customHeight="1">
      <c r="A862" s="92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 spans="1:26" ht="17.25" customHeight="1">
      <c r="A863" s="92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 spans="1:26" ht="17.25" customHeight="1">
      <c r="A864" s="92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 spans="1:26" ht="17.25" customHeight="1">
      <c r="A865" s="92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 spans="1:26" ht="17.25" customHeight="1">
      <c r="A866" s="92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 spans="1:26" ht="17.25" customHeight="1">
      <c r="A867" s="92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 spans="1:26" ht="17.25" customHeight="1">
      <c r="A868" s="92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 spans="1:26" ht="17.25" customHeight="1">
      <c r="A869" s="92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 spans="1:26" ht="17.25" customHeight="1">
      <c r="A870" s="92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 spans="1:26" ht="17.25" customHeight="1">
      <c r="A871" s="92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 spans="1:26" ht="17.25" customHeight="1">
      <c r="A872" s="92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 spans="1:26" ht="17.25" customHeight="1">
      <c r="A873" s="92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 spans="1:26" ht="17.25" customHeight="1">
      <c r="A874" s="92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 spans="1:26" ht="17.25" customHeight="1">
      <c r="A875" s="92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 spans="1:26" ht="17.25" customHeight="1">
      <c r="A876" s="92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 spans="1:26" ht="17.25" customHeight="1">
      <c r="A877" s="92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 spans="1:26" ht="17.25" customHeight="1">
      <c r="A878" s="92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 spans="1:26" ht="17.25" customHeight="1">
      <c r="A879" s="92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 spans="1:26" ht="17.25" customHeight="1">
      <c r="A880" s="92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 spans="1:26" ht="17.25" customHeight="1">
      <c r="A881" s="92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 spans="1:26" ht="17.25" customHeight="1">
      <c r="A882" s="92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 spans="1:26" ht="17.25" customHeight="1">
      <c r="A883" s="92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 spans="1:26" ht="17.25" customHeight="1">
      <c r="A884" s="92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 spans="1:26" ht="17.25" customHeight="1">
      <c r="A885" s="92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 spans="1:26" ht="17.25" customHeight="1">
      <c r="A886" s="92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 spans="1:26" ht="17.25" customHeight="1">
      <c r="A887" s="92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 spans="1:26" ht="17.25" customHeight="1">
      <c r="A888" s="92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 spans="1:26" ht="17.25" customHeight="1">
      <c r="A889" s="92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 spans="1:26" ht="17.25" customHeight="1">
      <c r="A890" s="92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 spans="1:26" ht="17.25" customHeight="1">
      <c r="A891" s="92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 spans="1:26" ht="17.25" customHeight="1">
      <c r="A892" s="92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 spans="1:26" ht="17.25" customHeight="1">
      <c r="A893" s="92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 spans="1:26" ht="17.25" customHeight="1">
      <c r="A894" s="92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 spans="1:26" ht="17.25" customHeight="1">
      <c r="A895" s="92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 spans="1:26" ht="17.25" customHeight="1">
      <c r="A896" s="92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 spans="1:26" ht="17.25" customHeight="1">
      <c r="A897" s="92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 spans="1:26" ht="17.25" customHeight="1">
      <c r="A898" s="92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 spans="1:26" ht="17.25" customHeight="1">
      <c r="A899" s="92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 spans="1:26" ht="17.25" customHeight="1">
      <c r="A900" s="92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 spans="1:26" ht="17.25" customHeight="1">
      <c r="A901" s="92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 spans="1:26" ht="17.25" customHeight="1">
      <c r="A902" s="92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 spans="1:26" ht="17.25" customHeight="1">
      <c r="A903" s="92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 spans="1:26" ht="17.25" customHeight="1">
      <c r="A904" s="92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 spans="1:26" ht="17.25" customHeight="1">
      <c r="A905" s="92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 spans="1:26" ht="17.25" customHeight="1">
      <c r="A906" s="92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 spans="1:26" ht="17.25" customHeight="1">
      <c r="A907" s="92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 spans="1:26" ht="17.25" customHeight="1">
      <c r="A908" s="92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 spans="1:26" ht="17.25" customHeight="1">
      <c r="A909" s="92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 spans="1:26" ht="17.25" customHeight="1">
      <c r="A910" s="92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 spans="1:26" ht="17.25" customHeight="1">
      <c r="A911" s="92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 spans="1:26" ht="17.25" customHeight="1">
      <c r="A912" s="92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 spans="1:26" ht="17.25" customHeight="1">
      <c r="A913" s="92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 spans="1:26" ht="17.25" customHeight="1">
      <c r="A914" s="92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 spans="1:26" ht="17.25" customHeight="1">
      <c r="A915" s="92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 spans="1:26" ht="17.25" customHeight="1">
      <c r="A916" s="92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 spans="1:26" ht="17.25" customHeight="1">
      <c r="A917" s="92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 spans="1:26" ht="17.25" customHeight="1">
      <c r="A918" s="92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 spans="1:26" ht="17.25" customHeight="1">
      <c r="A919" s="92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 spans="1:26" ht="17.25" customHeight="1">
      <c r="A920" s="92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 spans="1:26" ht="17.25" customHeight="1">
      <c r="A921" s="92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 spans="1:26" ht="17.25" customHeight="1">
      <c r="A922" s="92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 spans="1:26" ht="17.25" customHeight="1">
      <c r="A923" s="92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 spans="1:26" ht="17.25" customHeight="1">
      <c r="A924" s="92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 spans="1:26" ht="17.25" customHeight="1">
      <c r="A925" s="92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 spans="1:26" ht="17.25" customHeight="1">
      <c r="A926" s="92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 spans="1:26" ht="17.25" customHeight="1">
      <c r="A927" s="92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 spans="1:26" ht="17.25" customHeight="1">
      <c r="A928" s="92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 spans="1:26" ht="17.25" customHeight="1">
      <c r="A929" s="92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 spans="1:26" ht="17.25" customHeight="1">
      <c r="A930" s="92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 spans="1:26" ht="17.25" customHeight="1">
      <c r="A931" s="92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 spans="1:26" ht="17.25" customHeight="1">
      <c r="A932" s="92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 spans="1:26" ht="17.25" customHeight="1">
      <c r="A933" s="92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 spans="1:26" ht="17.25" customHeight="1">
      <c r="A934" s="92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 spans="1:26" ht="17.25" customHeight="1">
      <c r="A935" s="92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 spans="1:26" ht="17.25" customHeight="1">
      <c r="A936" s="92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 spans="1:26" ht="17.25" customHeight="1">
      <c r="A937" s="92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 spans="1:26" ht="17.25" customHeight="1">
      <c r="A938" s="92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  <row r="939" spans="1:26" ht="17.25" customHeight="1">
      <c r="A939" s="92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</row>
    <row r="940" spans="1:26" ht="17.25" customHeight="1">
      <c r="A940" s="92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</row>
    <row r="941" spans="1:26" ht="17.25" customHeight="1">
      <c r="A941" s="92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</row>
    <row r="942" spans="1:26" ht="17.25" customHeight="1">
      <c r="A942" s="92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</row>
    <row r="943" spans="1:26" ht="17.25" customHeight="1">
      <c r="A943" s="92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</row>
    <row r="944" spans="1:26" ht="17.25" customHeight="1">
      <c r="A944" s="92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</row>
    <row r="945" spans="1:26" ht="17.25" customHeight="1">
      <c r="A945" s="92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</row>
    <row r="946" spans="1:26" ht="17.25" customHeight="1">
      <c r="A946" s="92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</row>
    <row r="947" spans="1:26" ht="17.25" customHeight="1">
      <c r="A947" s="92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</row>
    <row r="948" spans="1:26" ht="17.25" customHeight="1">
      <c r="A948" s="92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</row>
    <row r="949" spans="1:26" ht="17.25" customHeight="1">
      <c r="A949" s="92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</row>
    <row r="950" spans="1:26" ht="17.25" customHeight="1">
      <c r="A950" s="92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</row>
    <row r="951" spans="1:26" ht="17.25" customHeight="1">
      <c r="A951" s="92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</row>
    <row r="952" spans="1:26" ht="17.25" customHeight="1">
      <c r="A952" s="92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</row>
    <row r="953" spans="1:26" ht="17.25" customHeight="1">
      <c r="A953" s="92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</row>
    <row r="954" spans="1:26" ht="17.25" customHeight="1">
      <c r="A954" s="92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</row>
    <row r="955" spans="1:26" ht="17.25" customHeight="1">
      <c r="A955" s="92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</row>
    <row r="956" spans="1:26" ht="17.25" customHeight="1">
      <c r="A956" s="92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</row>
    <row r="957" spans="1:26" ht="17.25" customHeight="1">
      <c r="A957" s="92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</row>
    <row r="958" spans="1:26" ht="17.25" customHeight="1">
      <c r="A958" s="92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</row>
    <row r="959" spans="1:26" ht="17.25" customHeight="1">
      <c r="A959" s="92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</row>
    <row r="960" spans="1:26" ht="17.25" customHeight="1">
      <c r="A960" s="92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</row>
    <row r="961" spans="1:26" ht="17.25" customHeight="1">
      <c r="A961" s="92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</row>
    <row r="962" spans="1:26" ht="17.25" customHeight="1">
      <c r="A962" s="92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</row>
    <row r="963" spans="1:26" ht="17.25" customHeight="1">
      <c r="A963" s="92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</row>
    <row r="964" spans="1:26" ht="17.25" customHeight="1">
      <c r="A964" s="92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</row>
    <row r="965" spans="1:26" ht="17.25" customHeight="1">
      <c r="A965" s="92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</row>
    <row r="966" spans="1:26" ht="17.25" customHeight="1">
      <c r="A966" s="92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</row>
    <row r="967" spans="1:26" ht="17.25" customHeight="1">
      <c r="A967" s="92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</row>
    <row r="968" spans="1:26" ht="17.25" customHeight="1">
      <c r="A968" s="92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</row>
    <row r="969" spans="1:26" ht="17.25" customHeight="1">
      <c r="A969" s="92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</row>
    <row r="970" spans="1:26" ht="17.25" customHeight="1">
      <c r="A970" s="92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</row>
    <row r="971" spans="1:26" ht="17.25" customHeight="1">
      <c r="A971" s="92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</row>
    <row r="972" spans="1:26" ht="17.25" customHeight="1">
      <c r="A972" s="92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</row>
    <row r="973" spans="1:26" ht="17.25" customHeight="1">
      <c r="A973" s="92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</row>
    <row r="974" spans="1:26" ht="17.25" customHeight="1">
      <c r="A974" s="92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</row>
    <row r="975" spans="1:26" ht="17.25" customHeight="1">
      <c r="A975" s="92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</row>
    <row r="976" spans="1:26" ht="17.25" customHeight="1">
      <c r="A976" s="92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</row>
    <row r="977" spans="1:26" ht="17.25" customHeight="1">
      <c r="A977" s="92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</row>
    <row r="978" spans="1:26" ht="17.25" customHeight="1">
      <c r="A978" s="92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</row>
    <row r="979" spans="1:26" ht="17.25" customHeight="1">
      <c r="A979" s="92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</row>
    <row r="980" spans="1:26" ht="17.25" customHeight="1">
      <c r="A980" s="92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</row>
    <row r="981" spans="1:26" ht="17.25" customHeight="1">
      <c r="A981" s="92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</row>
    <row r="982" spans="1:26" ht="17.25" customHeight="1">
      <c r="A982" s="92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</row>
    <row r="983" spans="1:26" ht="17.25" customHeight="1">
      <c r="A983" s="92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</row>
    <row r="984" spans="1:26" ht="17.25" customHeight="1">
      <c r="A984" s="92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</row>
    <row r="985" spans="1:26" ht="17.25" customHeight="1">
      <c r="A985" s="92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</row>
    <row r="986" spans="1:26" ht="17.25" customHeight="1">
      <c r="A986" s="92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</row>
    <row r="987" spans="1:26" ht="17.25" customHeight="1">
      <c r="A987" s="92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</row>
    <row r="988" spans="1:26">
      <c r="A988" s="116"/>
      <c r="B988" s="51"/>
      <c r="C988" s="51"/>
      <c r="D988" s="51"/>
      <c r="E988" s="51"/>
    </row>
    <row r="989" spans="1:26">
      <c r="A989" s="116"/>
      <c r="B989" s="51"/>
      <c r="C989" s="51"/>
      <c r="D989" s="51"/>
      <c r="E989" s="51"/>
    </row>
    <row r="990" spans="1:26">
      <c r="A990" s="116"/>
      <c r="B990" s="51"/>
      <c r="C990" s="51"/>
      <c r="D990" s="51"/>
      <c r="E990" s="51"/>
    </row>
    <row r="991" spans="1:26">
      <c r="A991" s="116"/>
      <c r="B991" s="51"/>
      <c r="C991" s="51"/>
      <c r="D991" s="51"/>
      <c r="E991" s="51"/>
    </row>
    <row r="992" spans="1:26">
      <c r="A992" s="116"/>
      <c r="B992" s="51"/>
      <c r="C992" s="51"/>
      <c r="D992" s="51"/>
      <c r="E992" s="51"/>
    </row>
    <row r="993" spans="1:5">
      <c r="A993" s="116"/>
      <c r="B993" s="51"/>
      <c r="C993" s="51"/>
      <c r="D993" s="51"/>
      <c r="E993" s="51"/>
    </row>
    <row r="994" spans="1:5">
      <c r="A994" s="116"/>
      <c r="B994" s="51"/>
      <c r="C994" s="51"/>
      <c r="D994" s="51"/>
      <c r="E994" s="51"/>
    </row>
    <row r="995" spans="1:5">
      <c r="A995" s="116"/>
      <c r="B995" s="51"/>
      <c r="C995" s="51"/>
      <c r="D995" s="51"/>
      <c r="E995" s="51"/>
    </row>
    <row r="996" spans="1:5">
      <c r="A996" s="116"/>
      <c r="B996" s="51"/>
      <c r="C996" s="51"/>
      <c r="D996" s="51"/>
      <c r="E996" s="51"/>
    </row>
    <row r="997" spans="1:5">
      <c r="A997" s="116"/>
      <c r="B997" s="51"/>
      <c r="C997" s="51"/>
      <c r="D997" s="51"/>
      <c r="E997" s="51"/>
    </row>
    <row r="998" spans="1:5">
      <c r="A998" s="116"/>
      <c r="B998" s="51"/>
      <c r="C998" s="51"/>
      <c r="D998" s="51"/>
      <c r="E998" s="51"/>
    </row>
    <row r="999" spans="1:5">
      <c r="A999" s="116"/>
      <c r="B999" s="51"/>
      <c r="C999" s="51"/>
      <c r="D999" s="51"/>
      <c r="E999" s="51"/>
    </row>
    <row r="1000" spans="1:5">
      <c r="A1000" s="116"/>
      <c r="B1000" s="51"/>
      <c r="C1000" s="51"/>
      <c r="D1000" s="51"/>
      <c r="E1000" s="51"/>
    </row>
  </sheetData>
  <mergeCells count="4">
    <mergeCell ref="A1:G1"/>
    <mergeCell ref="A31:E31"/>
    <mergeCell ref="A33:G33"/>
    <mergeCell ref="A40:E40"/>
  </mergeCells>
  <pageMargins left="0.78740157480314965" right="0.39370078740157483" top="0.78740157480314965" bottom="0.39370078740157483" header="0" footer="0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76"/>
  <sheetViews>
    <sheetView showGridLines="0" workbookViewId="0">
      <selection activeCell="D14" sqref="D14:G14"/>
    </sheetView>
  </sheetViews>
  <sheetFormatPr defaultColWidth="14.42578125" defaultRowHeight="15" customHeight="1"/>
  <cols>
    <col min="1" max="1" width="27.42578125" customWidth="1"/>
    <col min="2" max="2" width="26.85546875" customWidth="1"/>
    <col min="3" max="3" width="24" customWidth="1"/>
    <col min="4" max="4" width="31.28515625" customWidth="1"/>
    <col min="5" max="5" width="17" customWidth="1"/>
    <col min="6" max="6" width="16.5703125" customWidth="1"/>
    <col min="7" max="7" width="36.5703125" customWidth="1"/>
    <col min="8" max="9" width="9.140625" customWidth="1"/>
    <col min="10" max="26" width="8.7109375" customWidth="1"/>
  </cols>
  <sheetData>
    <row r="1" spans="1:26" ht="15.75" customHeight="1">
      <c r="A1" s="119"/>
      <c r="B1" s="51"/>
      <c r="C1" s="51"/>
      <c r="D1" s="51"/>
      <c r="E1" s="51"/>
      <c r="F1" s="51"/>
      <c r="G1" s="51"/>
      <c r="H1" s="51"/>
      <c r="I1" s="51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8.75">
      <c r="A2" s="198" t="s">
        <v>245</v>
      </c>
      <c r="B2" s="172"/>
      <c r="C2" s="172"/>
      <c r="D2" s="172"/>
      <c r="E2" s="172"/>
      <c r="F2" s="172"/>
      <c r="G2" s="173"/>
      <c r="H2" s="121"/>
      <c r="I2" s="121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5.75" customHeight="1">
      <c r="A3" s="122" t="s">
        <v>224</v>
      </c>
      <c r="B3" s="123" t="s">
        <v>225</v>
      </c>
      <c r="C3" s="124" t="s">
        <v>226</v>
      </c>
      <c r="D3" s="123" t="s">
        <v>227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5.75" customHeight="1">
      <c r="A4" s="38" t="s">
        <v>228</v>
      </c>
      <c r="B4" s="125">
        <v>248</v>
      </c>
      <c r="C4" s="126"/>
      <c r="D4" s="127"/>
      <c r="E4" s="199"/>
      <c r="F4" s="20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5.75" customHeight="1">
      <c r="A5" s="128" t="s">
        <v>229</v>
      </c>
      <c r="B5" s="125">
        <v>13</v>
      </c>
      <c r="C5" s="126"/>
      <c r="D5" s="127"/>
      <c r="E5" s="200"/>
      <c r="F5" s="20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5.75" customHeight="1">
      <c r="A6" s="129" t="s">
        <v>230</v>
      </c>
      <c r="B6" s="130"/>
      <c r="C6" s="131"/>
      <c r="D6" s="132">
        <f>SUM(D4:D5)</f>
        <v>0</v>
      </c>
      <c r="E6" s="120"/>
      <c r="F6" s="133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5.75" customHeight="1">
      <c r="A7" s="120"/>
      <c r="B7" s="120"/>
      <c r="C7" s="134" t="s">
        <v>231</v>
      </c>
      <c r="D7" s="135">
        <f>D6*12</f>
        <v>0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5.75" customHeight="1">
      <c r="A8" s="120"/>
      <c r="B8" s="120"/>
      <c r="C8" s="120"/>
      <c r="D8" s="120"/>
      <c r="F8" s="120"/>
      <c r="G8" s="120"/>
      <c r="H8" s="51"/>
      <c r="I8" s="51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8.25" customHeight="1">
      <c r="A9" s="136"/>
      <c r="B9" s="136"/>
      <c r="C9" s="136"/>
      <c r="D9" s="136"/>
      <c r="E9" s="136"/>
      <c r="F9" s="136"/>
      <c r="G9" s="136"/>
      <c r="H9" s="90"/>
      <c r="I9" s="9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5.75" customHeight="1">
      <c r="A10" s="137"/>
      <c r="B10" s="51"/>
      <c r="C10" s="51"/>
      <c r="D10" s="51"/>
      <c r="E10" s="51"/>
      <c r="F10" s="51"/>
      <c r="G10" s="51"/>
      <c r="H10" s="90"/>
      <c r="I10" s="9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5.75" customHeight="1">
      <c r="A11" s="137"/>
      <c r="B11" s="51"/>
      <c r="C11" s="51"/>
      <c r="D11" s="51"/>
      <c r="E11" s="51"/>
      <c r="F11" s="51"/>
      <c r="G11" s="51"/>
      <c r="H11" s="90"/>
      <c r="I11" s="9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8.75">
      <c r="A12" s="198" t="s">
        <v>246</v>
      </c>
      <c r="B12" s="172"/>
      <c r="C12" s="172"/>
      <c r="D12" s="172"/>
      <c r="E12" s="172"/>
      <c r="F12" s="172"/>
      <c r="G12" s="173"/>
      <c r="H12" s="90"/>
      <c r="I12" s="9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5.75" customHeight="1">
      <c r="A13" s="201" t="s">
        <v>232</v>
      </c>
      <c r="B13" s="202"/>
      <c r="C13" s="170"/>
      <c r="D13" s="203" t="s">
        <v>239</v>
      </c>
      <c r="E13" s="170"/>
      <c r="F13" s="204" t="s">
        <v>240</v>
      </c>
      <c r="G13" s="17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15.75" customHeight="1">
      <c r="A14" s="138" t="s">
        <v>233</v>
      </c>
      <c r="B14" s="139"/>
      <c r="C14" s="139"/>
      <c r="D14" s="196"/>
      <c r="E14" s="158"/>
      <c r="F14" s="195"/>
      <c r="G14" s="158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5.75" hidden="1" customHeight="1">
      <c r="A15" s="140" t="s">
        <v>234</v>
      </c>
      <c r="B15" s="141"/>
      <c r="C15" s="141"/>
      <c r="D15" s="196">
        <v>0</v>
      </c>
      <c r="E15" s="158"/>
      <c r="F15" s="195">
        <f t="shared" ref="F15" si="0">D15*6</f>
        <v>0</v>
      </c>
      <c r="G15" s="158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5.75" customHeight="1">
      <c r="A16" s="193" t="s">
        <v>235</v>
      </c>
      <c r="B16" s="157"/>
      <c r="C16" s="157"/>
      <c r="D16" s="157"/>
      <c r="E16" s="158"/>
      <c r="F16" s="197">
        <f>SUM(F14:G15)</f>
        <v>0</v>
      </c>
      <c r="G16" s="158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5.75">
      <c r="A17" s="193" t="s">
        <v>236</v>
      </c>
      <c r="B17" s="157"/>
      <c r="C17" s="157"/>
      <c r="D17" s="157"/>
      <c r="E17" s="158"/>
      <c r="F17" s="194">
        <f>F16+D7</f>
        <v>0</v>
      </c>
      <c r="G17" s="158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>
      <c r="A18" s="142"/>
      <c r="B18" s="143"/>
      <c r="C18" s="142"/>
      <c r="D18" s="142"/>
      <c r="E18" s="142"/>
      <c r="F18" s="142"/>
      <c r="G18" s="142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ht="8.25" customHeight="1">
      <c r="A19" s="120"/>
      <c r="B19" s="145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5.75" customHeight="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15.75" customHeight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15.75" customHeigh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5.7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15.75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5.7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15.7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5.75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5.75" customHeight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15.75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5.7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5.7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5.75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5.7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5.75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5.75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5.75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5.75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5.75" customHeigh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5.75" customHeight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5.75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5.75" customHeight="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5.75" customHeigh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5.75" customHeight="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5.75" customHeight="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5.75" customHeight="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5.75" customHeight="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5.75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5.75" customHeight="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5.75" customHeight="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5.75" customHeight="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5.75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5.75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5.75" customHeigh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5.75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5.75" customHeight="1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5.7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5.75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5.7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5.7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5.75" customHeight="1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5.75" customHeight="1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5.75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5.75" customHeight="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5.75" customHeight="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5.75" customHeight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5.75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5.75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5.75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5.75" customHeight="1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5.75" customHeight="1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5.75" customHeight="1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5.75" customHeight="1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5.75" customHeight="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5.75" customHeight="1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5.75" customHeight="1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5.75" customHeight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5.75" customHeight="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5.75" customHeight="1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5.75" customHeight="1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5.75" customHeight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5.75" customHeight="1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5.75" customHeight="1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5.75" customHeight="1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5.75" customHeight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5.75" customHeight="1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5.75" customHeight="1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5.75" customHeight="1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5.75" customHeight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5.75" customHeight="1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5.75" customHeight="1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5.75" customHeight="1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5.75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5.75" customHeight="1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5.75" customHeight="1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5.75" customHeight="1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5.75" customHeight="1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5.75" customHeight="1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5.75" customHeight="1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5.75" customHeight="1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5.75" customHeight="1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5.75" customHeight="1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5.75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5.75" customHeight="1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5.75" customHeight="1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5.75" customHeight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5.75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5.75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5.75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5.75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5.75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5.75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5.75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5.75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5.75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5.75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5.75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5.75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5.75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5.75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5.7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5.75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5.7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5.75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5.75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5.75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5.75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5.75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5.75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5.75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5.75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5.75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5.75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5.75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5.7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5.75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5.75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5.75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5.75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5.7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5.75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5.7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5.75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5.75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5.75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5.75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5.75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5.75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5.75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5.75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5.75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5.75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5.75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5.7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5.75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5.7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5.75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5.75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5.7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5.75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5.7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5.75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5.75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5.75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5.75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5.75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5.75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5.7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5.75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5.75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5.7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5.75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5.75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5.75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5.75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5.75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5.75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5.75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5.75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5.75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5.75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5.75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5.75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5.75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5.7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5.75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5.75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5.75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5.75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5.75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5.75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5.75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5.75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5.75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5.75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5.75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5.75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5.75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5.75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5.75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5.7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5.75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5.75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5.75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5.75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5.75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5.75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5.75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5.75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5.75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5.75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5.75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5.75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5.75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5.75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5.75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5.75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5.75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5.75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5.75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5.75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5.75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5.75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5.75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5.75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5.75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5.75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5.75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5.75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5.75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5.75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5.75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5.75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5.75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5.75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5.75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5.75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5.75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5.75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5.75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5.75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5.75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5.75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5.75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5.75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5.75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5.75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5.75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5.75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5.75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5.75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5.75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5.75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5.75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5.75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5.75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5.75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5.75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5.75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5.75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5.75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5.75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5.75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5.75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5.75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5.75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5.75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5.75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5.75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5.75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5.75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5.75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5.75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5.75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5.75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5.75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5.75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5.75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5.75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5.75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5.75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5.75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5.75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5.7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5.75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5.75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5.75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5.75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5.75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5.75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5.75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5.75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5.75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5.75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5.75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5.75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5.75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5.75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5.75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5.75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5.75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5.75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5.75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5.75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5.75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5.75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5.75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5.75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5.75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5.75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5.75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5.75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5.75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5.75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5.75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5.75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5.75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5.75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5.75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5.75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5.75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5.75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5.75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5.75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5.75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5.75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5.75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5.75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5.75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5.75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5.75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5.75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5.75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5.75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5.75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5.75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5.75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5.75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5.75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5.75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5.75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5.75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5.75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5.75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5.75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5.75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5.75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5.75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5.75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5.75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5.75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5.75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5.75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5.75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5.75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5.75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5.75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5.75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5.75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5.75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5.75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5.75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5.75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5.75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5.75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5.75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5.75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5.75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5.75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5.75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5.75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5.75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5.75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5.75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5.75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5.75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5.75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5.75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5.75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5.75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5.75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5.75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5.75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5.75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5.75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5.75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5.75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5.75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5.75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5.75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5.75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5.75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5.75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5.75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5.75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5.75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5.75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5.75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5.75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5.75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5.75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5.75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5.75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5.75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5.75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5.75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5.75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5.75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5.75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5.75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5.75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5.75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5.75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5.75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5.75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5.75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5.75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5.75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5.75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5.75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5.75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5.75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5.75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5.75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5.75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5.75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5.75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5.75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5.75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5.75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5.75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5.75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5.75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5.75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5.75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5.75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5.75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5.75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5.75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5.75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5.75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5.75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5.75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5.75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5.75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5.75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5.75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5.75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5.75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5.75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5.75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5.75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5.75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5.75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5.75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5.75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5.75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5.75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5.75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5.75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5.75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5.75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5.75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5.75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5.75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5.75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5.75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5.75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5.75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5.75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5.75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5.75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5.75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5.75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5.75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5.75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5.75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5.75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5.75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5.75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5.75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5.75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5.75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5.75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5.75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5.75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5.75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5.75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5.75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5.75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5.75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5.75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5.75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5.75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5.75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5.75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5.75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5.75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5.75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5.75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5.75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5.75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5.75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5.75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5.75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5.75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5.75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5.75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5.75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5.75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5.75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5.75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5.75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5.75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5.75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5.75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5.75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5.75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5.75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5.75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5.75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5.75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5.75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5.75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5.75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5.75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5.75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5.75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5.75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5.75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5.75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5.75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5.75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5.75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5.75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5.75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5.75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5.75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5.75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5.75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5.75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5.75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5.75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5.75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5.75" customHeight="1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5.75" customHeight="1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5.75" customHeight="1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5.75" customHeight="1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5.75" customHeight="1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5.75" customHeight="1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5.75" customHeight="1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5.75" customHeight="1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5.75" customHeight="1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5.75" customHeight="1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5.75" customHeight="1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5.75" customHeight="1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5.75" customHeight="1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5.75" customHeight="1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5.75" customHeight="1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5.75" customHeight="1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5.75" customHeight="1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5.75" customHeight="1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5.75" customHeight="1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5.75" customHeight="1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5.75" customHeight="1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5.75" customHeight="1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5.75" customHeight="1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5.75" customHeight="1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5.75" customHeight="1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5.75" customHeight="1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5.75" customHeight="1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5.75" customHeight="1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5.75" customHeight="1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5.75" customHeight="1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5.75" customHeight="1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5.75" customHeight="1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5.75" customHeight="1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5.75" customHeight="1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5.75" customHeight="1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5.75" customHeight="1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5.75" customHeight="1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5.75" customHeight="1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5.75" customHeight="1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5.75" customHeight="1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5.75" customHeight="1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5.75" customHeight="1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5.75" customHeight="1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5.75" customHeight="1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5.75" customHeight="1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5.75" customHeight="1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5.75" customHeight="1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5.75" customHeight="1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5.75" customHeight="1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5.75" customHeight="1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5.75" customHeight="1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5.75" customHeight="1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5.75" customHeight="1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5.75" customHeight="1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5.75" customHeight="1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5.75" customHeight="1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5.75" customHeight="1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5.75" customHeight="1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5.75" customHeight="1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5.75" customHeight="1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5.75" customHeight="1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5.75" customHeight="1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5.75" customHeight="1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5.75" customHeight="1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5.75" customHeight="1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5.75" customHeight="1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5.75" customHeight="1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5.75" customHeight="1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5.75" customHeight="1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5.75" customHeight="1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5.75" customHeight="1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5.75" customHeight="1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5.75" customHeight="1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5.75" customHeight="1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5.75" customHeight="1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5.75" customHeight="1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5.75" customHeight="1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5.75" customHeight="1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5.75" customHeight="1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5.75" customHeight="1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5.75" customHeight="1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5.75" customHeight="1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5.75" customHeight="1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5.75" customHeight="1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5.75" customHeight="1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5.75" customHeight="1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5.75" customHeight="1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5.75" customHeight="1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5.75" customHeight="1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5.75" customHeight="1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5.75" customHeight="1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5.75" customHeight="1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5.75" customHeight="1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5.75" customHeight="1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5.75" customHeight="1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5.75" customHeight="1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5.75" customHeight="1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5.75" customHeight="1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5.75" customHeight="1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5.75" customHeight="1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5.75" customHeight="1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5.75" customHeight="1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5.75" customHeight="1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5.75" customHeight="1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5.75" customHeight="1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5.75" customHeight="1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5.75" customHeight="1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5.75" customHeight="1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5.75" customHeight="1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5.75" customHeight="1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5.75" customHeight="1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5.75" customHeight="1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5.75" customHeight="1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5.75" customHeight="1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5.75" customHeight="1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5.75" customHeight="1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5.75" customHeight="1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5.75" customHeight="1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5.75" customHeight="1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5.75" customHeight="1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5.75" customHeight="1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5.75" customHeight="1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5.75" customHeight="1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5.75" customHeight="1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5.75" customHeight="1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5.75" customHeight="1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5.75" customHeight="1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5.75" customHeight="1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5.75" customHeight="1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5.75" customHeight="1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5.75" customHeight="1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5.75" customHeight="1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5.75" customHeight="1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5.75" customHeight="1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5.75" customHeight="1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5.75" customHeight="1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5.75" customHeight="1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5.75" customHeight="1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5.75" customHeight="1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5.75" customHeight="1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5.75" customHeight="1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5.75" customHeight="1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5.75" customHeight="1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5.75" customHeight="1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5.75" customHeight="1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5.75" customHeight="1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5.75" customHeight="1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5.75" customHeight="1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5.75" customHeight="1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5.75" customHeight="1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5.75" customHeight="1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5.75" customHeight="1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5.75" customHeight="1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5.75" customHeight="1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5.75" customHeight="1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5.75" customHeight="1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5.75" customHeight="1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5.75" customHeight="1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5.75" customHeight="1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5.75" customHeight="1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5.75" customHeight="1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5.75" customHeight="1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5.75" customHeight="1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5.75" customHeight="1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5.75" customHeight="1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5.75" customHeight="1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5.75" customHeight="1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5.75" customHeight="1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5.75" customHeight="1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5.75" customHeight="1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5.75" customHeight="1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5.75" customHeight="1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5.75" customHeight="1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5.75" customHeight="1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5.75" customHeight="1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5.75" customHeight="1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5.75" customHeight="1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5.75" customHeight="1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5.75" customHeight="1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5.75" customHeight="1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5.75" customHeight="1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5.75" customHeight="1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5.75" customHeight="1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5.75" customHeight="1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5.75" customHeight="1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5.75" customHeight="1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5.75" customHeight="1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5.75" customHeight="1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5.75" customHeight="1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5.75" customHeight="1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5.75" customHeight="1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5.75" customHeight="1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5.75" customHeight="1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5.75" customHeight="1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5.75" customHeight="1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5.75" customHeight="1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5.75" customHeight="1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5.75" customHeight="1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5.75" customHeight="1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5.75" customHeight="1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5.75" customHeight="1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5.75" customHeight="1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5.75" customHeight="1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5.75" customHeight="1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5.75" customHeight="1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5.75" customHeight="1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5.75" customHeight="1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5.75" customHeight="1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5.75" customHeight="1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5.75" customHeight="1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5.75" customHeight="1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5.75" customHeight="1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5.75" customHeight="1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5.75" customHeight="1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5.75" customHeight="1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5.75" customHeight="1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5.75" customHeight="1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5.75" customHeight="1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5.75" customHeight="1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5.75" customHeight="1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5.75" customHeight="1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5.75" customHeight="1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5.75" customHeight="1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5.75" customHeight="1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5.75" customHeight="1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5.75" customHeight="1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5.75" customHeight="1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5.75" customHeight="1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5.75" customHeight="1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5.75" customHeight="1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5.75" customHeight="1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5.75" customHeight="1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5.75" customHeight="1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5.75" customHeight="1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5.75" customHeight="1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5.75" customHeight="1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5.75" customHeight="1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5.75" customHeight="1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5.75" customHeight="1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5.75" customHeight="1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5.75" customHeight="1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5.75" customHeight="1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5.75" customHeight="1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5.75" customHeight="1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5.75" customHeight="1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5.75" customHeight="1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5.75" customHeight="1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5.75" customHeight="1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5.75" customHeight="1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5.75" customHeight="1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5.75" customHeight="1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5.75" customHeight="1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5.75" customHeight="1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5.75" customHeight="1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5.75" customHeight="1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5.75" customHeight="1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5.75" customHeight="1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5.75" customHeight="1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5.75" customHeight="1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5.75" customHeight="1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5.75" customHeight="1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5.75" customHeight="1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5.75" customHeight="1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5.75" customHeight="1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5.75" customHeight="1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5.75" customHeight="1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5.75" customHeight="1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5.75" customHeight="1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5.75" customHeight="1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5.75" customHeight="1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5.75" customHeight="1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5.75" customHeight="1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5.75" customHeight="1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5.75" customHeight="1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5.75" customHeight="1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5.75" customHeight="1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5.75" customHeight="1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5.75" customHeight="1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5.75" customHeight="1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5.75" customHeight="1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5.75" customHeight="1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5.75" customHeight="1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5.75" customHeight="1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5.75" customHeight="1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5.75" customHeight="1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5.75" customHeight="1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5.75" customHeight="1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5.75" customHeight="1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5.75" customHeight="1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5.75" customHeight="1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5.75" customHeight="1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5.75" customHeight="1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5.75" customHeight="1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5.75" customHeight="1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5.75" customHeight="1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5.75" customHeight="1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5.75" customHeight="1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5.75" customHeight="1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5.75" customHeight="1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5.75" customHeight="1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5.75" customHeight="1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5.75" customHeight="1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5.75" customHeight="1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5.75" customHeight="1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5.75" customHeight="1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5.75" customHeight="1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5.75" customHeight="1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5.75" customHeight="1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5.75" customHeight="1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5.75" customHeight="1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5.75" customHeight="1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5.75" customHeight="1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5.75" customHeight="1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5.75" customHeight="1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5.75" customHeight="1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5.75" customHeight="1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5.75" customHeight="1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5.75" customHeight="1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5.75" customHeight="1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5.75" customHeight="1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5.75" customHeight="1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5.75" customHeight="1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5.75" customHeight="1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5.75" customHeight="1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5.75" customHeight="1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5.75" customHeight="1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5.75" customHeight="1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5.75" customHeight="1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5.75" customHeight="1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5.75" customHeight="1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5.75" customHeight="1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5.75" customHeight="1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5.75" customHeight="1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5.75" customHeight="1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5.75" customHeight="1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5.75" customHeight="1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5.75" customHeight="1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5.75" customHeight="1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5.75" customHeight="1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5.75" customHeight="1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5.75" customHeight="1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5.75" customHeight="1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5.75" customHeight="1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5.75" customHeight="1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5.75" customHeight="1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5.75" customHeight="1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5.75" customHeight="1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5.75" customHeight="1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5.75" customHeight="1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5.75" customHeight="1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5.75" customHeight="1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5.75" customHeight="1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5.75" customHeight="1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5.75" customHeight="1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5.75" customHeight="1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5.75" customHeight="1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5.75" customHeight="1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5.75" customHeight="1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5.75" customHeight="1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5.75" customHeight="1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5.75" customHeight="1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5.75" customHeight="1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5.75" customHeight="1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5.75" customHeight="1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5.75" customHeight="1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5.75" customHeight="1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5.75" customHeight="1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5.75" customHeight="1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5.75" customHeight="1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5.75" customHeight="1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5.75" customHeight="1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5.75" customHeight="1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5.75" customHeight="1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5.75" customHeight="1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5.75" customHeight="1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5.75" customHeight="1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5.75" customHeight="1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5.75" customHeight="1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5.75" customHeight="1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5.75" customHeight="1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5.75" customHeight="1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5.75" customHeight="1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5.75" customHeight="1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5.75" customHeight="1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5.75" customHeight="1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5.75" customHeight="1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5.75" customHeight="1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5.75" customHeight="1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5.75" customHeight="1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5.75" customHeight="1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5.75" customHeight="1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5.75" customHeight="1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5.75" customHeight="1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5.75" customHeight="1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5.75" customHeight="1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5.75" customHeight="1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5.75" customHeight="1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5.75" customHeight="1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5.75" customHeight="1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5.75" customHeight="1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5.75" customHeight="1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5.75" customHeight="1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5.75" customHeight="1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5.75" customHeight="1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5.75" customHeight="1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5.75" customHeight="1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5.75" customHeight="1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5.75" customHeight="1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5.75" customHeight="1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5.75" customHeight="1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5.75" customHeight="1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5.75" customHeight="1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5.75" customHeight="1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5.75" customHeight="1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5.75" customHeight="1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5.75" customHeight="1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5.75" customHeight="1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5.75" customHeight="1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5.75" customHeight="1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5.75" customHeight="1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5.75" customHeight="1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5.75" customHeight="1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5.75" customHeight="1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5.75" customHeight="1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5.75" customHeight="1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5.75" customHeight="1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5.75" customHeight="1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5.75" customHeight="1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5.75" customHeight="1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5.75" customHeight="1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5.75" customHeight="1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5.75" customHeight="1">
      <c r="A975" s="120"/>
      <c r="B975" s="120"/>
      <c r="C975" s="120"/>
      <c r="D975" s="120"/>
      <c r="E975" s="120"/>
      <c r="F975" s="120"/>
      <c r="G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5.75" customHeight="1"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</sheetData>
  <mergeCells count="14">
    <mergeCell ref="A2:G2"/>
    <mergeCell ref="E4:F5"/>
    <mergeCell ref="A12:G12"/>
    <mergeCell ref="A13:C13"/>
    <mergeCell ref="D13:E13"/>
    <mergeCell ref="F13:G13"/>
    <mergeCell ref="A17:E17"/>
    <mergeCell ref="F17:G17"/>
    <mergeCell ref="F14:G14"/>
    <mergeCell ref="D14:E14"/>
    <mergeCell ref="D15:E15"/>
    <mergeCell ref="F15:G15"/>
    <mergeCell ref="A16:E16"/>
    <mergeCell ref="F16:G16"/>
  </mergeCells>
  <pageMargins left="0.511811024" right="0.511811024" top="0.78740157499999996" bottom="0.78740157499999996" header="0" footer="0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I-A</vt:lpstr>
      <vt:lpstr>Anexo I-B</vt:lpstr>
      <vt:lpstr>Anexo I-C e I-D</vt:lpstr>
      <vt:lpstr>Anexo I-E e I-F </vt:lpstr>
      <vt:lpstr>'Anexo I-C e I-D'!OLE_LINK1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Eduardo Ademi Teixeira</dc:creator>
  <cp:lastModifiedBy>Usuário</cp:lastModifiedBy>
  <cp:lastPrinted>2021-08-30T18:23:42Z</cp:lastPrinted>
  <dcterms:created xsi:type="dcterms:W3CDTF">1601-01-01T00:00:00Z</dcterms:created>
  <dcterms:modified xsi:type="dcterms:W3CDTF">2021-09-27T16:12:02Z</dcterms:modified>
</cp:coreProperties>
</file>